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anchez\Desktop\Archivos PC\Proyecto Universidad de la Policia\Bloque 2 (Para licitar en MOPC)\Proyecto general\Listado de partidas\"/>
    </mc:Choice>
  </mc:AlternateContent>
  <workbookProtection lockRevision="1"/>
  <bookViews>
    <workbookView xWindow="0" yWindow="0" windowWidth="19200" windowHeight="11595"/>
  </bookViews>
  <sheets>
    <sheet name="PRESUP NUEVA UNIV. POLICIA" sheetId="1" r:id="rId1"/>
    <sheet name="Hoja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'PRESUP NUEVA UNIV. POLICIA'!$A$1:$G$816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 NUEVA UNIV. POLICIA'!$1:$10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_A92EE94C_D44E_4213_9194_CE474BABA625_.wvu.PrintArea" localSheetId="0" hidden="1">'PRESUP NUEVA UNIV. POLICIA'!$A$1:$G$816</definedName>
    <definedName name="Z_A92EE94C_D44E_4213_9194_CE474BABA625_.wvu.PrintTitles" localSheetId="0" hidden="1">'PRESUP NUEVA UNIV. POLICIA'!$1:$10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  <customWorkbookViews>
    <customWorkbookView name="Frannier Sanchez Guzman - Vista personalizada" guid="{A92EE94C-D44E-4213-9194-CE474BABA625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F730" i="1" l="1"/>
  <c r="F731" i="1"/>
  <c r="F732" i="1"/>
  <c r="F733" i="1"/>
  <c r="F734" i="1"/>
  <c r="F735" i="1"/>
  <c r="F736" i="1"/>
  <c r="F737" i="1"/>
  <c r="F738" i="1"/>
  <c r="F685" i="1"/>
  <c r="F686" i="1"/>
  <c r="F687" i="1"/>
  <c r="F688" i="1"/>
  <c r="F689" i="1"/>
  <c r="F690" i="1"/>
  <c r="F691" i="1"/>
  <c r="F692" i="1"/>
  <c r="F680" i="1"/>
  <c r="F681" i="1"/>
  <c r="F676" i="1"/>
  <c r="F668" i="1"/>
  <c r="F669" i="1"/>
  <c r="F670" i="1"/>
  <c r="F671" i="1"/>
  <c r="F672" i="1"/>
  <c r="F662" i="1"/>
  <c r="F663" i="1"/>
  <c r="F664" i="1"/>
  <c r="F640" i="1"/>
  <c r="F641" i="1"/>
  <c r="F642" i="1"/>
  <c r="F643" i="1"/>
  <c r="F630" i="1"/>
  <c r="F631" i="1"/>
  <c r="F633" i="1"/>
  <c r="F610" i="1"/>
  <c r="F611" i="1"/>
  <c r="F612" i="1"/>
  <c r="F613" i="1"/>
  <c r="F604" i="1"/>
  <c r="F605" i="1"/>
  <c r="F606" i="1"/>
  <c r="F599" i="1"/>
  <c r="F600" i="1"/>
  <c r="F593" i="1"/>
  <c r="F594" i="1"/>
  <c r="F560" i="1"/>
  <c r="F561" i="1"/>
  <c r="F562" i="1"/>
  <c r="F563" i="1"/>
  <c r="F564" i="1"/>
  <c r="F548" i="1"/>
  <c r="F549" i="1"/>
  <c r="F550" i="1"/>
  <c r="F543" i="1"/>
  <c r="F544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16" i="1"/>
  <c r="F517" i="1"/>
  <c r="F518" i="1"/>
  <c r="F519" i="1"/>
  <c r="F505" i="1"/>
  <c r="F506" i="1"/>
  <c r="F508" i="1"/>
  <c r="F501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63" i="1"/>
  <c r="F464" i="1"/>
  <c r="F465" i="1"/>
  <c r="F449" i="1"/>
  <c r="F450" i="1"/>
  <c r="F451" i="1"/>
  <c r="F452" i="1"/>
  <c r="F453" i="1"/>
  <c r="F445" i="1"/>
  <c r="F438" i="1"/>
  <c r="F439" i="1"/>
  <c r="F440" i="1"/>
  <c r="F429" i="1"/>
  <c r="F430" i="1"/>
  <c r="F431" i="1"/>
  <c r="F432" i="1"/>
  <c r="F433" i="1"/>
  <c r="F434" i="1"/>
  <c r="F419" i="1"/>
  <c r="F420" i="1"/>
  <c r="F421" i="1"/>
  <c r="F422" i="1"/>
  <c r="F423" i="1"/>
  <c r="F424" i="1"/>
  <c r="F425" i="1"/>
  <c r="F411" i="1"/>
  <c r="F412" i="1"/>
  <c r="F413" i="1"/>
  <c r="F414" i="1"/>
  <c r="F407" i="1"/>
  <c r="F400" i="1"/>
  <c r="F401" i="1"/>
  <c r="F403" i="1"/>
  <c r="F395" i="1"/>
  <c r="F396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53" i="1"/>
  <c r="F354" i="1"/>
  <c r="F355" i="1"/>
  <c r="F349" i="1"/>
  <c r="F335" i="1"/>
  <c r="F336" i="1"/>
  <c r="F337" i="1"/>
  <c r="F330" i="1"/>
  <c r="F331" i="1"/>
  <c r="F302" i="1"/>
  <c r="F303" i="1"/>
  <c r="F304" i="1"/>
  <c r="F305" i="1"/>
  <c r="F306" i="1"/>
  <c r="F307" i="1"/>
  <c r="F308" i="1"/>
  <c r="F309" i="1"/>
  <c r="F310" i="1"/>
  <c r="F298" i="1"/>
  <c r="F291" i="1"/>
  <c r="F292" i="1"/>
  <c r="F293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61" i="1"/>
  <c r="F262" i="1"/>
  <c r="F263" i="1"/>
  <c r="F264" i="1"/>
  <c r="F265" i="1"/>
  <c r="F251" i="1"/>
  <c r="F252" i="1"/>
  <c r="F253" i="1"/>
  <c r="F254" i="1"/>
  <c r="F245" i="1"/>
  <c r="F246" i="1"/>
  <c r="F247" i="1"/>
  <c r="F238" i="1"/>
  <c r="F239" i="1"/>
  <c r="F241" i="1"/>
  <c r="F233" i="1"/>
  <c r="F23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00" i="1"/>
  <c r="F201" i="1"/>
  <c r="F202" i="1"/>
  <c r="F203" i="1"/>
  <c r="F204" i="1"/>
  <c r="F189" i="1"/>
  <c r="F190" i="1"/>
  <c r="F191" i="1"/>
  <c r="F192" i="1"/>
  <c r="F193" i="1"/>
  <c r="F180" i="1"/>
  <c r="F181" i="1"/>
  <c r="F172" i="1"/>
  <c r="F173" i="1"/>
  <c r="F174" i="1"/>
  <c r="F175" i="1"/>
  <c r="F176" i="1"/>
  <c r="F150" i="1"/>
  <c r="F151" i="1"/>
  <c r="F152" i="1"/>
  <c r="F153" i="1"/>
  <c r="F154" i="1"/>
  <c r="F155" i="1"/>
  <c r="F156" i="1"/>
  <c r="F157" i="1"/>
  <c r="F143" i="1"/>
  <c r="F144" i="1"/>
  <c r="F145" i="1"/>
  <c r="F146" i="1"/>
  <c r="F136" i="1"/>
  <c r="F137" i="1"/>
  <c r="F138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6" i="1"/>
  <c r="F95" i="1"/>
  <c r="F94" i="1"/>
  <c r="F93" i="1"/>
  <c r="F92" i="1"/>
  <c r="F90" i="1"/>
  <c r="F89" i="1"/>
  <c r="F86" i="1"/>
  <c r="F85" i="1"/>
  <c r="F84" i="1"/>
  <c r="F83" i="1"/>
  <c r="F82" i="1"/>
  <c r="F81" i="1"/>
  <c r="F78" i="1"/>
  <c r="F76" i="1"/>
  <c r="F75" i="1"/>
  <c r="F74" i="1"/>
  <c r="F71" i="1"/>
  <c r="F70" i="1"/>
  <c r="F69" i="1"/>
  <c r="F68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17" i="1"/>
  <c r="F18" i="1"/>
  <c r="F19" i="1"/>
  <c r="F20" i="1"/>
  <c r="F142" i="1"/>
  <c r="F555" i="1" l="1"/>
  <c r="F724" i="1" l="1"/>
  <c r="F723" i="1"/>
  <c r="F722" i="1"/>
  <c r="F721" i="1"/>
  <c r="F720" i="1"/>
  <c r="C714" i="1"/>
  <c r="C713" i="1"/>
  <c r="C712" i="1"/>
  <c r="C709" i="1"/>
  <c r="C706" i="1"/>
  <c r="C705" i="1"/>
  <c r="C701" i="1"/>
  <c r="C702" i="1" s="1"/>
  <c r="F619" i="1"/>
  <c r="G619" i="1" s="1"/>
  <c r="F589" i="1"/>
  <c r="G589" i="1" s="1"/>
  <c r="F475" i="1"/>
  <c r="G475" i="1" s="1"/>
  <c r="F211" i="1"/>
  <c r="G211" i="1" s="1"/>
  <c r="G724" i="1" l="1"/>
  <c r="F149" i="1"/>
  <c r="F164" i="1"/>
  <c r="F165" i="1"/>
  <c r="F170" i="1"/>
  <c r="F171" i="1"/>
  <c r="F179" i="1"/>
  <c r="F184" i="1"/>
  <c r="F185" i="1"/>
  <c r="F301" i="1"/>
  <c r="F311" i="1"/>
  <c r="F320" i="1"/>
  <c r="F328" i="1"/>
  <c r="F329" i="1"/>
  <c r="F334" i="1"/>
  <c r="F188" i="1"/>
  <c r="F198" i="1"/>
  <c r="F199" i="1"/>
  <c r="F448" i="1"/>
  <c r="F454" i="1"/>
  <c r="F461" i="1"/>
  <c r="F462" i="1"/>
  <c r="F468" i="1"/>
  <c r="G468" i="1" s="1"/>
  <c r="F559" i="1"/>
  <c r="F565" i="1"/>
  <c r="F574" i="1"/>
  <c r="F575" i="1"/>
  <c r="F576" i="1"/>
  <c r="F577" i="1"/>
  <c r="F580" i="1"/>
  <c r="F581" i="1"/>
  <c r="G577" i="1" l="1"/>
  <c r="G581" i="1"/>
  <c r="G185" i="1"/>
  <c r="G181" i="1"/>
  <c r="G337" i="1"/>
  <c r="G204" i="1"/>
  <c r="G465" i="1"/>
  <c r="F319" i="1"/>
  <c r="G331" i="1" s="1"/>
  <c r="C595" i="1"/>
  <c r="F595" i="1" s="1"/>
  <c r="C551" i="1"/>
  <c r="F551" i="1" s="1"/>
  <c r="C547" i="1"/>
  <c r="C520" i="1"/>
  <c r="F520" i="1" s="1"/>
  <c r="F515" i="1"/>
  <c r="F556" i="1"/>
  <c r="F554" i="1"/>
  <c r="F542" i="1"/>
  <c r="C507" i="1"/>
  <c r="F507" i="1" s="1"/>
  <c r="C441" i="1"/>
  <c r="F441" i="1" s="1"/>
  <c r="F428" i="1"/>
  <c r="F410" i="1"/>
  <c r="G556" i="1" l="1"/>
  <c r="G520" i="1"/>
  <c r="G544" i="1"/>
  <c r="F352" i="1" l="1"/>
  <c r="F348" i="1"/>
  <c r="G349" i="1" s="1"/>
  <c r="C437" i="1"/>
  <c r="C415" i="1"/>
  <c r="C402" i="1"/>
  <c r="F402" i="1" s="1"/>
  <c r="F415" i="1" l="1"/>
  <c r="G415" i="1" s="1"/>
  <c r="F260" i="1"/>
  <c r="C290" i="1"/>
  <c r="C294" i="1"/>
  <c r="F294" i="1" s="1"/>
  <c r="C266" i="1"/>
  <c r="F266" i="1" s="1"/>
  <c r="C135" i="1" l="1"/>
  <c r="C139" i="1"/>
  <c r="F139" i="1" s="1"/>
  <c r="C97" i="1"/>
  <c r="F97" i="1" s="1"/>
  <c r="F753" i="1" l="1"/>
  <c r="G753" i="1" s="1"/>
  <c r="F297" i="1" l="1"/>
  <c r="G298" i="1" s="1"/>
  <c r="F717" i="1" l="1"/>
  <c r="G717" i="1" l="1"/>
  <c r="F702" i="1" l="1"/>
  <c r="F701" i="1"/>
  <c r="F698" i="1"/>
  <c r="G698" i="1" s="1"/>
  <c r="G755" i="1" l="1"/>
  <c r="F684" i="1"/>
  <c r="F661" i="1"/>
  <c r="F658" i="1"/>
  <c r="G658" i="1" s="1"/>
  <c r="C650" i="1"/>
  <c r="F647" i="1"/>
  <c r="C632" i="1"/>
  <c r="F632" i="1" s="1"/>
  <c r="F609" i="1"/>
  <c r="G613" i="1" s="1"/>
  <c r="F592" i="1"/>
  <c r="G266" i="1"/>
  <c r="C240" i="1"/>
  <c r="F240" i="1" s="1"/>
  <c r="G97" i="1"/>
  <c r="C77" i="1"/>
  <c r="F77" i="1" s="1"/>
  <c r="F16" i="1"/>
  <c r="G20" i="1" l="1"/>
  <c r="F646" i="1" l="1"/>
  <c r="G647" i="1" s="1"/>
  <c r="F358" i="1" l="1"/>
  <c r="F527" i="1" l="1"/>
  <c r="F269" i="1" l="1"/>
  <c r="F706" i="1" l="1"/>
  <c r="F705" i="1"/>
  <c r="F478" i="1" l="1"/>
  <c r="F214" i="1"/>
  <c r="G702" i="1"/>
  <c r="G355" i="1"/>
  <c r="G706" i="1"/>
  <c r="F667" i="1"/>
  <c r="F622" i="1"/>
  <c r="F547" i="1"/>
  <c r="F437" i="1"/>
  <c r="F444" i="1"/>
  <c r="G445" i="1" s="1"/>
  <c r="G595" i="1" l="1"/>
  <c r="G26" i="1"/>
  <c r="G497" i="1"/>
  <c r="G664" i="1"/>
  <c r="G672" i="1"/>
  <c r="F290" i="1"/>
  <c r="F652" i="1"/>
  <c r="G146" i="1"/>
  <c r="F650" i="1"/>
  <c r="F135" i="1"/>
  <c r="F598" i="1"/>
  <c r="G441" i="1"/>
  <c r="G551" i="1" l="1"/>
  <c r="G391" i="1"/>
  <c r="G229" i="1"/>
  <c r="G600" i="1"/>
  <c r="G294" i="1"/>
  <c r="G65" i="1"/>
  <c r="F651" i="1"/>
  <c r="G652" i="1" s="1"/>
  <c r="G139" i="1"/>
  <c r="F406" i="1" l="1"/>
  <c r="G407" i="1" s="1"/>
  <c r="F639" i="1"/>
  <c r="F714" i="1"/>
  <c r="F729" i="1" l="1"/>
  <c r="G738" i="1" s="1"/>
  <c r="G740" i="1" s="1"/>
  <c r="F244" i="1"/>
  <c r="F511" i="1"/>
  <c r="F512" i="1"/>
  <c r="G750" i="1" l="1"/>
  <c r="G86" i="1"/>
  <c r="G512" i="1"/>
  <c r="G247" i="1"/>
  <c r="F250" i="1"/>
  <c r="F418" i="1"/>
  <c r="F399" i="1"/>
  <c r="G90" i="1" l="1"/>
  <c r="F524" i="1"/>
  <c r="F523" i="1"/>
  <c r="F675" i="1"/>
  <c r="G425" i="1"/>
  <c r="F257" i="1"/>
  <c r="G257" i="1" s="1"/>
  <c r="F626" i="1"/>
  <c r="G626" i="1" s="1"/>
  <c r="F629" i="1"/>
  <c r="F394" i="1"/>
  <c r="F500" i="1"/>
  <c r="F504" i="1"/>
  <c r="F709" i="1" l="1"/>
  <c r="G709" i="1" s="1"/>
  <c r="G676" i="1"/>
  <c r="G524" i="1"/>
  <c r="G501" i="1"/>
  <c r="G396" i="1"/>
  <c r="F636" i="1"/>
  <c r="G636" i="1" s="1"/>
  <c r="F237" i="1"/>
  <c r="F232" i="1"/>
  <c r="F623" i="1" l="1"/>
  <c r="G623" i="1" s="1"/>
  <c r="G539" i="1"/>
  <c r="G176" i="1"/>
  <c r="G234" i="1"/>
  <c r="G71" i="1"/>
  <c r="G692" i="1"/>
  <c r="G287" i="1"/>
  <c r="F712" i="1" l="1"/>
  <c r="F679" i="1"/>
  <c r="G434" i="1"/>
  <c r="G508" i="1"/>
  <c r="G583" i="1" s="1"/>
  <c r="F603" i="1"/>
  <c r="G254" i="1"/>
  <c r="G132" i="1" l="1"/>
  <c r="G241" i="1"/>
  <c r="G339" i="1" s="1"/>
  <c r="F713" i="1"/>
  <c r="G714" i="1" s="1"/>
  <c r="G403" i="1"/>
  <c r="G470" i="1" s="1"/>
  <c r="G78" i="1"/>
  <c r="G681" i="1"/>
  <c r="G693" i="1" s="1"/>
  <c r="G633" i="1"/>
  <c r="G206" i="1" l="1"/>
  <c r="G341" i="1" s="1"/>
  <c r="G726" i="1"/>
  <c r="G749" i="1" s="1"/>
  <c r="G606" i="1"/>
  <c r="G614" i="1" s="1"/>
  <c r="G746" i="1" s="1"/>
  <c r="G748" i="1"/>
  <c r="G643" i="1"/>
  <c r="G653" i="1" l="1"/>
  <c r="G747" i="1" s="1"/>
  <c r="G585" i="1"/>
  <c r="G745" i="1" s="1"/>
  <c r="G744" i="1"/>
  <c r="G751" i="1" l="1"/>
  <c r="G757" i="1" l="1"/>
  <c r="G759" i="1" s="1"/>
  <c r="G767" i="1" l="1"/>
  <c r="G761" i="1"/>
  <c r="G760" i="1"/>
  <c r="G766" i="1"/>
  <c r="G763" i="1"/>
  <c r="G765" i="1"/>
  <c r="G764" i="1"/>
  <c r="G762" i="1"/>
  <c r="G773" i="1" l="1"/>
  <c r="G775" i="1" s="1"/>
</calcChain>
</file>

<file path=xl/sharedStrings.xml><?xml version="1.0" encoding="utf-8"?>
<sst xmlns="http://schemas.openxmlformats.org/spreadsheetml/2006/main" count="1791" uniqueCount="548">
  <si>
    <t>MINISTERIO  DE OBRAS PUBLICAS Y COMUNICACIONES</t>
  </si>
  <si>
    <t>PRESUPUESTOS DE EDIFICACIONES.</t>
  </si>
  <si>
    <t>No.</t>
  </si>
  <si>
    <t>PARTIDAS</t>
  </si>
  <si>
    <t>CANT.</t>
  </si>
  <si>
    <t>UD</t>
  </si>
  <si>
    <t>P.U.</t>
  </si>
  <si>
    <t>VALOR</t>
  </si>
  <si>
    <t>SUB-TOTAL</t>
  </si>
  <si>
    <t>PRELIMINARES</t>
  </si>
  <si>
    <t>a-</t>
  </si>
  <si>
    <t>ud</t>
  </si>
  <si>
    <t>2-</t>
  </si>
  <si>
    <t>m3</t>
  </si>
  <si>
    <t>b-</t>
  </si>
  <si>
    <t>c-</t>
  </si>
  <si>
    <t>p2</t>
  </si>
  <si>
    <t>d-</t>
  </si>
  <si>
    <t>e-</t>
  </si>
  <si>
    <t>f-</t>
  </si>
  <si>
    <t>g-</t>
  </si>
  <si>
    <t>h-</t>
  </si>
  <si>
    <t>m2</t>
  </si>
  <si>
    <t>i-</t>
  </si>
  <si>
    <t>j-</t>
  </si>
  <si>
    <t>k-</t>
  </si>
  <si>
    <t>l-</t>
  </si>
  <si>
    <t>m-</t>
  </si>
  <si>
    <t>1-</t>
  </si>
  <si>
    <t>3-</t>
  </si>
  <si>
    <t>n-</t>
  </si>
  <si>
    <t>ñ-</t>
  </si>
  <si>
    <t>o-</t>
  </si>
  <si>
    <t>p-</t>
  </si>
  <si>
    <t>q-</t>
  </si>
  <si>
    <t>r-</t>
  </si>
  <si>
    <t>s-</t>
  </si>
  <si>
    <t>t-</t>
  </si>
  <si>
    <t>u-</t>
  </si>
  <si>
    <t>v-</t>
  </si>
  <si>
    <t>w-</t>
  </si>
  <si>
    <t>x-</t>
  </si>
  <si>
    <t>y-</t>
  </si>
  <si>
    <t>4-</t>
  </si>
  <si>
    <t>5-</t>
  </si>
  <si>
    <t>ml</t>
  </si>
  <si>
    <t>6-</t>
  </si>
  <si>
    <t>Ventilación 3"</t>
  </si>
  <si>
    <t>pa</t>
  </si>
  <si>
    <t>7-</t>
  </si>
  <si>
    <t>8-</t>
  </si>
  <si>
    <t>9-</t>
  </si>
  <si>
    <t>10-</t>
  </si>
  <si>
    <t>11-</t>
  </si>
  <si>
    <t>12-</t>
  </si>
  <si>
    <t>pl</t>
  </si>
  <si>
    <t>MOVIMIENTO DE TIERRA</t>
  </si>
  <si>
    <t>Zabaleta</t>
  </si>
  <si>
    <t>Excavación</t>
  </si>
  <si>
    <t>Replanteo</t>
  </si>
  <si>
    <t>Fino en losa superior</t>
  </si>
  <si>
    <t>PRIMER NIVEL</t>
  </si>
  <si>
    <t>PA</t>
  </si>
  <si>
    <t>SUB-TOTAL GENERAL</t>
  </si>
  <si>
    <t>GASTOS ADMINISTRATIVOS</t>
  </si>
  <si>
    <t xml:space="preserve">TRANSPORTE </t>
  </si>
  <si>
    <t xml:space="preserve">SEGUROS Y FIANZAS </t>
  </si>
  <si>
    <t>LEY -616 (Liq. Y prest. Laborales)</t>
  </si>
  <si>
    <t xml:space="preserve">IMPREVISTOS </t>
  </si>
  <si>
    <t>Cantos</t>
  </si>
  <si>
    <t>Bote de material</t>
  </si>
  <si>
    <t>SUB-TOTAL  SEGUNDO  NIVEL</t>
  </si>
  <si>
    <t>z-</t>
  </si>
  <si>
    <t>RD$</t>
  </si>
  <si>
    <t>Perforación de pozo</t>
  </si>
  <si>
    <t>Transporte de equipo</t>
  </si>
  <si>
    <t>Tapa en hierro fundido (Incl. Colocacion)</t>
  </si>
  <si>
    <t>Bote de material extraido</t>
  </si>
  <si>
    <t>Bajante de descarga 3"</t>
  </si>
  <si>
    <t>Bajante de descarga 4"</t>
  </si>
  <si>
    <t>U</t>
  </si>
  <si>
    <t>a.-</t>
  </si>
  <si>
    <t>b.-</t>
  </si>
  <si>
    <t>c.-</t>
  </si>
  <si>
    <t>Relleno compactado</t>
  </si>
  <si>
    <t>d.-</t>
  </si>
  <si>
    <t>e.-</t>
  </si>
  <si>
    <t>f.-</t>
  </si>
  <si>
    <t>g.-</t>
  </si>
  <si>
    <t>h.-</t>
  </si>
  <si>
    <t>i.-</t>
  </si>
  <si>
    <t>j.-</t>
  </si>
  <si>
    <t>k.-</t>
  </si>
  <si>
    <t>l.-</t>
  </si>
  <si>
    <t>m.-</t>
  </si>
  <si>
    <t>n.-</t>
  </si>
  <si>
    <t>ñ.-</t>
  </si>
  <si>
    <t>o.-</t>
  </si>
  <si>
    <t>Fino de mezcla en techo plano</t>
  </si>
  <si>
    <t>Zabaleta de cemento</t>
  </si>
  <si>
    <t>Desagües pluviales</t>
  </si>
  <si>
    <t>p.-</t>
  </si>
  <si>
    <t>q.-</t>
  </si>
  <si>
    <t>Orinales</t>
  </si>
  <si>
    <t>Desagüe de piso</t>
  </si>
  <si>
    <t>Tubería y piezas por aparato</t>
  </si>
  <si>
    <t>Mano de obra plomero</t>
  </si>
  <si>
    <t>Replanteo.</t>
  </si>
  <si>
    <t>Caseta  de materiales</t>
  </si>
  <si>
    <t xml:space="preserve">Fumigacion </t>
  </si>
  <si>
    <t>Dispensador de jabon liquido</t>
  </si>
  <si>
    <t>Dispensador de papel higienico</t>
  </si>
  <si>
    <t>Dispensador de papel  toalla</t>
  </si>
  <si>
    <t>GASTOS  INDIRECTOS</t>
  </si>
  <si>
    <t xml:space="preserve">TOTAL GENERAL </t>
  </si>
  <si>
    <t>Santo Domingo, D. N.</t>
  </si>
  <si>
    <t>INSPECCION  Y SUPERVISION  DE  OBRAS</t>
  </si>
  <si>
    <t>r.-</t>
  </si>
  <si>
    <t>Andamios exteriores</t>
  </si>
  <si>
    <t>Paisajismo</t>
  </si>
  <si>
    <t>a1.-</t>
  </si>
  <si>
    <t>b1.-</t>
  </si>
  <si>
    <t>c1.-</t>
  </si>
  <si>
    <t>d1.-</t>
  </si>
  <si>
    <t>a)</t>
  </si>
  <si>
    <t>b)</t>
  </si>
  <si>
    <t>c)</t>
  </si>
  <si>
    <t>d)</t>
  </si>
  <si>
    <t>Preliminares</t>
  </si>
  <si>
    <t>Movimiento de Tierra</t>
  </si>
  <si>
    <t xml:space="preserve">Hormigón Armado </t>
  </si>
  <si>
    <t>Muros de Bloques</t>
  </si>
  <si>
    <t>Terminación de Superficies</t>
  </si>
  <si>
    <t>Terminación de Pisos</t>
  </si>
  <si>
    <t>Terminación de Escaleras</t>
  </si>
  <si>
    <t>Terminación de Techos</t>
  </si>
  <si>
    <t>Revestimientos</t>
  </si>
  <si>
    <t>Portaje</t>
  </si>
  <si>
    <t>Terminación de Cocina</t>
  </si>
  <si>
    <t>Instalación Sanitaria</t>
  </si>
  <si>
    <t>Pintura (dos manos)</t>
  </si>
  <si>
    <t>Varios Generales</t>
  </si>
  <si>
    <t>Inodoros  fuxometros</t>
  </si>
  <si>
    <t>Limpieza continua y  final</t>
  </si>
  <si>
    <t>Relleno reposicion</t>
  </si>
  <si>
    <t>De 0.10 mt. Con 3/8 a 0.80 mt   S.N.P</t>
  </si>
  <si>
    <t>Base</t>
  </si>
  <si>
    <t>Puerta  en    PVC en baños</t>
  </si>
  <si>
    <t xml:space="preserve">Cantos </t>
  </si>
  <si>
    <t xml:space="preserve">Excavación </t>
  </si>
  <si>
    <t>Tuberias y piezas</t>
  </si>
  <si>
    <t xml:space="preserve">Liso en interior </t>
  </si>
  <si>
    <t>Liso en exterior</t>
  </si>
  <si>
    <t xml:space="preserve">Fraguache   </t>
  </si>
  <si>
    <t>De 0.15 mt. Con 3/8 a 0.60 mt  B.N.P</t>
  </si>
  <si>
    <t xml:space="preserve">Acrílica interior </t>
  </si>
  <si>
    <t xml:space="preserve">Acrílica exterior </t>
  </si>
  <si>
    <t xml:space="preserve">Divisiones en baños de PVC </t>
  </si>
  <si>
    <t xml:space="preserve">Cantos  </t>
  </si>
  <si>
    <t>Antepechos  H = 0.20 mt</t>
  </si>
  <si>
    <t>Pulido en muros y losa</t>
  </si>
  <si>
    <t>Tapa de cisterna</t>
  </si>
  <si>
    <t>Instalacion de bomba y tanque</t>
  </si>
  <si>
    <t>Columnas de ( 0.30 x 0.20 )</t>
  </si>
  <si>
    <t>g1.-</t>
  </si>
  <si>
    <t>AREAS   EXTERIORES</t>
  </si>
  <si>
    <t>Contenes</t>
  </si>
  <si>
    <t>SUB TOTAL  AREAS  EXTERIORES</t>
  </si>
  <si>
    <t>Aceras  con malla electrosoldada</t>
  </si>
  <si>
    <t>Lavamanos  empotrados incl mezcladora</t>
  </si>
  <si>
    <t>Vertedero revestido  incl llave y desague de piso</t>
  </si>
  <si>
    <t>SUB-TOTAL  PRIMER  NIVEL</t>
  </si>
  <si>
    <t xml:space="preserve">SEGUNDO NIVEL </t>
  </si>
  <si>
    <t>Piso de hormigon frotado</t>
  </si>
  <si>
    <t xml:space="preserve">SUB TOTAL  </t>
  </si>
  <si>
    <t>e1.-</t>
  </si>
  <si>
    <t>f1.-</t>
  </si>
  <si>
    <t>h1.-</t>
  </si>
  <si>
    <t>i1.-</t>
  </si>
  <si>
    <t>Puerta metalica  ( 2.40 x 1.40 )</t>
  </si>
  <si>
    <t>Ventana metalica  ( 2.10 x 0.70 )</t>
  </si>
  <si>
    <t>ITBIS ( 18% )</t>
  </si>
  <si>
    <t xml:space="preserve">De 0.15 mt con 3/8 a 0.60 mt </t>
  </si>
  <si>
    <t>LIMPIEZA FINAL</t>
  </si>
  <si>
    <t>SUB TOTAL  LIMPIEZA FINAL</t>
  </si>
  <si>
    <t>DIRECCION  TECNICA</t>
  </si>
  <si>
    <t xml:space="preserve">ESTUDIO DE SUELOS </t>
  </si>
  <si>
    <t>LEVANTAMIENTO TOPOGRAFICO</t>
  </si>
  <si>
    <t>CONTROL DE CALIDAD  ( ROTURA DE PROBETA  )</t>
  </si>
  <si>
    <t>Varios generales</t>
  </si>
  <si>
    <t>SUB-TOTAL  AREAS EXTERIORES</t>
  </si>
  <si>
    <t>Los volúmenes de este presupuesto serán pagados de acuerdo a levantamiento en obra y a las cubicaciones realizadas por el departamento  correspondiente   y de acuerdo a facturas que sean necesarias ser presentadas por el contratista de la obra .</t>
  </si>
  <si>
    <t>Losa de techo (e = 0,20 mt)</t>
  </si>
  <si>
    <t>CASETA PARA BOMBA Y TANQUE SOBRE  CISTERNA</t>
  </si>
  <si>
    <t>Conexión Septico-Filtrante</t>
  </si>
  <si>
    <t>Tapa de H.A. ( 0.60 x 0.60 x 0.10 )</t>
  </si>
  <si>
    <t>Losa superior  (e = 0,15 mt)</t>
  </si>
  <si>
    <t>Viga  amarre inferior ( 0.15 x 0.20 )</t>
  </si>
  <si>
    <t xml:space="preserve">De 0.20 mt con 3/8 a 0.20 mt </t>
  </si>
  <si>
    <t>Hormigon ciclopeo(incl ligado y vac)</t>
  </si>
  <si>
    <t>Material granular fino</t>
  </si>
  <si>
    <t>Material granular  grueso</t>
  </si>
  <si>
    <t>Losa de techo e = 0,10 mt</t>
  </si>
  <si>
    <t>SUB-TOTAL GASTOS  INDIRECTOS</t>
  </si>
  <si>
    <t>Los precios alzados (P.A.) serán pagados en las cubicaciones mediante desglose de partidas y/o  presentación de facturas y cheques sellados y cancelados .-</t>
  </si>
  <si>
    <t>e)</t>
  </si>
  <si>
    <t>NOTAS</t>
  </si>
  <si>
    <t>Los planos pueden variar en obra previa verificacion y autorizacion del supervisor .</t>
  </si>
  <si>
    <t>RESUMEN  GENERAL:</t>
  </si>
  <si>
    <t>SOMETIDO POR:</t>
  </si>
  <si>
    <t>Impermeabilizante  incluye antepecho de (e=3.00mm ) tipo granular con terminacion de pintura de aluminio</t>
  </si>
  <si>
    <t>HORMIGON  ARMADO</t>
  </si>
  <si>
    <t>MURO DE BLOQUES</t>
  </si>
  <si>
    <t>TERMINACION  DE  SUPERFICIE</t>
  </si>
  <si>
    <t>Pañete  pulido</t>
  </si>
  <si>
    <t>Fino de mezcla</t>
  </si>
  <si>
    <t>VARIOS  GENERALES</t>
  </si>
  <si>
    <t>Tubos PVC de 10"</t>
  </si>
  <si>
    <t xml:space="preserve">Trampa de grasa </t>
  </si>
  <si>
    <t>PREPARADO POR:</t>
  </si>
  <si>
    <t>REVISADO POR:</t>
  </si>
  <si>
    <t xml:space="preserve"> ING. MARTHA MARISOL LOPEZ MENA</t>
  </si>
  <si>
    <t>Ing. de Presupuestos de Edificaciones</t>
  </si>
  <si>
    <t>Iem. De Presupuestos de Edificaciones</t>
  </si>
  <si>
    <t>ING. YSABEL GONZALEZ DURAN</t>
  </si>
  <si>
    <t>Encargada del Departamento de Presupuestos de Edificaciones.-</t>
  </si>
  <si>
    <t>Liso en superficie de hormigon</t>
  </si>
  <si>
    <t xml:space="preserve">Cerámica en cocina de ( 0,20 x 0,30 ) color blanca , importada </t>
  </si>
  <si>
    <t xml:space="preserve">Cerámica  en baños de ( 0,20 x 0,30 ) color blanca , importada </t>
  </si>
  <si>
    <t xml:space="preserve">Baranda  de aluminio comercial </t>
  </si>
  <si>
    <t>Zócalos  en  escalones de granito fondo blanco ,Genericos</t>
  </si>
  <si>
    <t>Zócalos  en  descanso de granito fondo blanco , Genericos</t>
  </si>
  <si>
    <t>Tope de marmolite comercial</t>
  </si>
  <si>
    <t>Lineas amarillas ( En frio )</t>
  </si>
  <si>
    <t>Flechas en una direccion  ( En frio )</t>
  </si>
  <si>
    <t>Flechas en dos direcciones  ( En frio )</t>
  </si>
  <si>
    <t>Puerta de polimetal de  ( 0,90 x 2.10 )</t>
  </si>
  <si>
    <t>Junta de expansion en columnas , muros y vigas ( Con Foam de 4" y  masilla Vulkem )</t>
  </si>
  <si>
    <t>Señaletica interior</t>
  </si>
  <si>
    <t>yg/ml</t>
  </si>
  <si>
    <t>Señaletica vertical exterior</t>
  </si>
  <si>
    <t>CODIA</t>
  </si>
  <si>
    <t>Relleno de reposicion</t>
  </si>
  <si>
    <t xml:space="preserve">Losa de piso de e=0,10 mt con malla electrosoldada </t>
  </si>
  <si>
    <t xml:space="preserve">Zapata de columna ( 0,80 x 0,80 x 0.35) </t>
  </si>
  <si>
    <t xml:space="preserve">Zapata de columna (2,50 x 2,50 x 0.45) </t>
  </si>
  <si>
    <t xml:space="preserve">Zapata de columna (3,00 x 3,00 x 0.45) </t>
  </si>
  <si>
    <t>Zapata de columna combinada ZC1</t>
  </si>
  <si>
    <t>Zapata de columna combinada ZC2</t>
  </si>
  <si>
    <t>Zapata de columna combinada ZC3</t>
  </si>
  <si>
    <t>Zapata de columna combinada ZC4</t>
  </si>
  <si>
    <t>Zapata de muros de 6"</t>
  </si>
  <si>
    <t>Zapata de muros en junta</t>
  </si>
  <si>
    <t>Zapata de muros pandereta</t>
  </si>
  <si>
    <t>Viga de amarre ANP ( 0,15 x 0,20 )</t>
  </si>
  <si>
    <t>Columnas   (0.15 x 0.30  )</t>
  </si>
  <si>
    <t>Columnas   (0.50 x 0.50 )</t>
  </si>
  <si>
    <t>Columnas   (0.40 x 0.50 )</t>
  </si>
  <si>
    <t>Columnas  CA  (0.15 x 0.30  )</t>
  </si>
  <si>
    <t xml:space="preserve">Portico   PA (0.35  x 0.45  ) </t>
  </si>
  <si>
    <t xml:space="preserve">Portico   PB (0.35  x 0.45  ) </t>
  </si>
  <si>
    <t xml:space="preserve">Portico   PC (0.35  x 0.45  ) </t>
  </si>
  <si>
    <t xml:space="preserve">Portico   PD (0.35  x 0.45  ) </t>
  </si>
  <si>
    <t xml:space="preserve">Portico   P1 (0.35  x 0.45  ) </t>
  </si>
  <si>
    <t xml:space="preserve">Portico   P2 (0.35  x 0.45  ) </t>
  </si>
  <si>
    <t xml:space="preserve">Portico   P3 (0.35  x 0.45  ) </t>
  </si>
  <si>
    <t xml:space="preserve">Portico   P4 (0.35  x 0.45  ) </t>
  </si>
  <si>
    <t xml:space="preserve">Portico   P5 (0.35  x 0.45  ) </t>
  </si>
  <si>
    <t xml:space="preserve">Portico   P6 (0.35  x 0.45  ) </t>
  </si>
  <si>
    <t xml:space="preserve">Portico   P7 (0.35  x 0.45  ) </t>
  </si>
  <si>
    <t xml:space="preserve">Portico   P8 (0.35  x 0.45  ) </t>
  </si>
  <si>
    <t xml:space="preserve">Portico   P9 (0.35  x 0.45  ) </t>
  </si>
  <si>
    <t>Viga V1X ( 0,15 x 0,45 )</t>
  </si>
  <si>
    <t>Viga V2X ( 0,15 x 0,45 )</t>
  </si>
  <si>
    <t>Viga V1Y ( 0,15 x 0,45 )</t>
  </si>
  <si>
    <t>Viga V3X ( 0,15 x 0,35 )</t>
  </si>
  <si>
    <t>Losa  macizas entrepiso ( e = 0,16 mt )</t>
  </si>
  <si>
    <t>Losa  macizas de techo ( e = 0,12 mt )</t>
  </si>
  <si>
    <r>
      <t>Dintel D1 ( 0,15 X 0,30 ) L</t>
    </r>
    <r>
      <rPr>
        <sz val="10"/>
        <rFont val="Calibri"/>
        <family val="2"/>
      </rPr>
      <t>≤</t>
    </r>
    <r>
      <rPr>
        <sz val="11"/>
        <rFont val="Times New Roman"/>
        <family val="1"/>
      </rPr>
      <t xml:space="preserve"> 1,50 mt</t>
    </r>
  </si>
  <si>
    <r>
      <t>Dintel D2 ( 0,15 X 0,30 ) L</t>
    </r>
    <r>
      <rPr>
        <sz val="10"/>
        <rFont val="Calibri"/>
        <family val="2"/>
      </rPr>
      <t>˃</t>
    </r>
    <r>
      <rPr>
        <sz val="11"/>
        <rFont val="Times New Roman"/>
        <family val="1"/>
      </rPr>
      <t xml:space="preserve"> 1,50 mt</t>
    </r>
  </si>
  <si>
    <t>j1,-</t>
  </si>
  <si>
    <t xml:space="preserve">Division  baños de PVC </t>
  </si>
  <si>
    <t>Piso de porcelanato (0.44x0.44) de alta resistencia y corrugado ( Anti-resbalante )en cocina</t>
  </si>
  <si>
    <t>Zocalos de porcelanato (0.44x0.44) de alta resistencia y corrugado ( Anti-resbalante )en cocina</t>
  </si>
  <si>
    <t>Piso granito  fondo gris   (0.30 x 0.30 ) en aulas y baños Generico</t>
  </si>
  <si>
    <t>Zócalos granito fdo gris (0.10 x 0.40) en aulas y baños Generico</t>
  </si>
  <si>
    <t>Piso de porcelanato (0.50x0.50) crema  en comedor</t>
  </si>
  <si>
    <t>Zocalo de porcelanato (0.10x0.50) crema  en comedor</t>
  </si>
  <si>
    <t>Puerta de  vidrio flotante de dos hojas ( 2.00 x 2.10 )</t>
  </si>
  <si>
    <t>Puerta de  vidrio flotante de una  hoja ( 1.00 x 2.10 )</t>
  </si>
  <si>
    <t>Ventanas  proyectadas de cristal  azul y transon fijo superior montada en aluminio blanco</t>
  </si>
  <si>
    <t>Mantenimiento en muros</t>
  </si>
  <si>
    <t>Mantenimiento en hierros</t>
  </si>
  <si>
    <t>Protectores de hierro en ventanas</t>
  </si>
  <si>
    <t>Quiebrasoles en ventanas</t>
  </si>
  <si>
    <t>Quiebrasol de acero inoxidable</t>
  </si>
  <si>
    <t>Valla de publicidad</t>
  </si>
  <si>
    <t>Losa  macizas de techo ( e = 0,16 mt )</t>
  </si>
  <si>
    <t xml:space="preserve">De 0.10 mt. Con 3/8 a 0.80 mt   </t>
  </si>
  <si>
    <t xml:space="preserve">De 0.15 mt. Con 3/8 a 0.80 mt   </t>
  </si>
  <si>
    <r>
      <t xml:space="preserve">De  0.15 mt. con  Ø 3/8  a  0.80 mt  y 1  </t>
    </r>
    <r>
      <rPr>
        <sz val="10"/>
        <rFont val="Calibri"/>
        <family val="2"/>
      </rPr>
      <t xml:space="preserve">Ø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3/8  c/0,80 mt S.N.P</t>
    </r>
  </si>
  <si>
    <t xml:space="preserve">Antepechos H = 1,00 mt </t>
  </si>
  <si>
    <t>Puerta de polimetal de  ( 1,00 x 2.10 )</t>
  </si>
  <si>
    <t>Zapata Z1 ( 1,50 X 1,50 x 0.40 )</t>
  </si>
  <si>
    <t>Zapata Z2 ( 1,70 X 1,70 x 0.40 )</t>
  </si>
  <si>
    <t>Zapata ZM1 ( 3,70 x 3,20 x 0.40 )</t>
  </si>
  <si>
    <t>Zapata ZM2 ( 4,33 x 3,30 x 0.40 )</t>
  </si>
  <si>
    <t>Zapata ZM3 ( 2,90 x 2,50 x 0.40 )</t>
  </si>
  <si>
    <t>Zapata ZM4 ( 2,90 x 2,50 x 0.40 )</t>
  </si>
  <si>
    <t>Zapata ZM5 ( 3,00 x 2,00 x 0.40 )</t>
  </si>
  <si>
    <t>Zapata ZM6 ( 3,45 x 2,00 x 0.40 )</t>
  </si>
  <si>
    <t>Zapata ZM7 ( 1,50 x 1,50 x 0.40 )</t>
  </si>
  <si>
    <t>Zapata ZC1 ( 8,80 x 8,15 x 0.60 )</t>
  </si>
  <si>
    <t>Escalones de granito fondo blanco ,Genericos ( A = 1,89 mt )</t>
  </si>
  <si>
    <t>Escalones de granito fondo blanco,Genericos ( A= 2,05 mt )</t>
  </si>
  <si>
    <t>Descanso de  granito fondo blanco ,Genericos ( A = 2,05 mt )</t>
  </si>
  <si>
    <t>Descanso de  granito fondo blanco ,Genericos ( A = 2,15 mt )</t>
  </si>
  <si>
    <t xml:space="preserve">Baranda  de aluminio y cristal comercial </t>
  </si>
  <si>
    <t xml:space="preserve">Rampa de escalera </t>
  </si>
  <si>
    <t>Columnas C1  (0.35 x 0.35 )</t>
  </si>
  <si>
    <t>Columnas C2  ( D= 0,40 mt )</t>
  </si>
  <si>
    <t>Muros de H.A. M1 ( e = 0,30 mt )</t>
  </si>
  <si>
    <t>Muros de H.A. M2 ( e = 0,30 mt )</t>
  </si>
  <si>
    <t>Muros de H.A. M3 ( e = 0,30 mt )</t>
  </si>
  <si>
    <t>Muros de H.A. M4 ( e = 0,30 mt )</t>
  </si>
  <si>
    <t>Muros de H.A. M5 ( e = 0,30 mt )</t>
  </si>
  <si>
    <t>Muros de H.A. M6 ( e = 0,30 mt )</t>
  </si>
  <si>
    <t>Muros de H.A. M7 ( e = 0,30 mt )</t>
  </si>
  <si>
    <t>Muros de H.A. M8 ( e = 0,30 mt )</t>
  </si>
  <si>
    <t xml:space="preserve">Portico   PZA (0.30 x 0,30  ) </t>
  </si>
  <si>
    <t xml:space="preserve">Portico   PZB (0.30 x 0,30  ) </t>
  </si>
  <si>
    <t xml:space="preserve">Portico   PZC (0.30 x 0,30  ) </t>
  </si>
  <si>
    <t xml:space="preserve">Portico   PZD (0.30 x 0,30  ) </t>
  </si>
  <si>
    <t xml:space="preserve">Portico   P1 (0.30 x 0,30  ) </t>
  </si>
  <si>
    <t>Losa   entrepiso ( e = 0,15 mt )</t>
  </si>
  <si>
    <t>Puerta  de  polimetal  blanca  con transon y visor  de  ( 1,00 x 2.80 )</t>
  </si>
  <si>
    <t>Puerta de  vidrio flotante  con transon  de una  hoja ( 1.00 x 2.80 )</t>
  </si>
  <si>
    <t>Fregadero de una boca de A.I. completo incluye mezcladora</t>
  </si>
  <si>
    <t>Columna de agua fria 1 1/2"</t>
  </si>
  <si>
    <t>Columna de agua fria 3"</t>
  </si>
  <si>
    <t>Lavadero de una boca completo incluye llave</t>
  </si>
  <si>
    <t>Tapon registro 3"</t>
  </si>
  <si>
    <t>Camara de inspeccion</t>
  </si>
  <si>
    <t>Rejillas de piso</t>
  </si>
  <si>
    <t>Tuberia de agua potable 4"</t>
  </si>
  <si>
    <t>Tuberia de agua potable 3"</t>
  </si>
  <si>
    <t>Tuberia de agua potable 2"</t>
  </si>
  <si>
    <t>Tuberia de agua potable 1 1/2"</t>
  </si>
  <si>
    <t>Tuberia de agua potable 1 "</t>
  </si>
  <si>
    <t>Tuberia de agua potable 3/4"</t>
  </si>
  <si>
    <t>Tuberia de arrastre 6"</t>
  </si>
  <si>
    <t>Tuberia de arrastre 4"</t>
  </si>
  <si>
    <t>Valvula de paso 3"</t>
  </si>
  <si>
    <t>Valvula de paso 2"</t>
  </si>
  <si>
    <t>Valvula de paso 1 1/2"</t>
  </si>
  <si>
    <t>Valvula de paso 3/4"</t>
  </si>
  <si>
    <t xml:space="preserve">Registro para canalizar aguas </t>
  </si>
  <si>
    <t>Tope de marmolite  comercial</t>
  </si>
  <si>
    <r>
      <t xml:space="preserve">Desagües pluviales </t>
    </r>
    <r>
      <rPr>
        <sz val="10"/>
        <rFont val="Calibri"/>
        <family val="2"/>
      </rPr>
      <t>Ø 3"</t>
    </r>
  </si>
  <si>
    <t xml:space="preserve">Lavamanos  empotrados incluye mezcladora </t>
  </si>
  <si>
    <t xml:space="preserve">Lavamanos  de pared incluye mezcladora </t>
  </si>
  <si>
    <t>Valvula de paso  1/2"</t>
  </si>
  <si>
    <r>
      <t xml:space="preserve">Desagües pluviales </t>
    </r>
    <r>
      <rPr>
        <sz val="10"/>
        <rFont val="Calibri"/>
        <family val="2"/>
      </rPr>
      <t>Ø 4"</t>
    </r>
  </si>
  <si>
    <t>Tuberia de agua potable 1/2"</t>
  </si>
  <si>
    <t>Tuberia de arrastre 3"</t>
  </si>
  <si>
    <t>Columna de agua fria  1"</t>
  </si>
  <si>
    <t>Valvula de paso de 1"</t>
  </si>
  <si>
    <t xml:space="preserve">Vidrio fijo en area de caja </t>
  </si>
  <si>
    <t>Vidrio fijo en area de registro</t>
  </si>
  <si>
    <t>SEGUNDO  NIVEL</t>
  </si>
  <si>
    <t>Losa   de techo  ( e = 0,15 mt )</t>
  </si>
  <si>
    <t xml:space="preserve">De  0.15 mt. con  Ø 3/8  a  0.80 mt </t>
  </si>
  <si>
    <t xml:space="preserve">Cerámica  en cocina de ( 0,20 x 0,30 ) color blanca , importada </t>
  </si>
  <si>
    <t>Pileta incluye ducha y desague</t>
  </si>
  <si>
    <t>Gabinete de piso de pino tratado</t>
  </si>
  <si>
    <t>Gabinete de pared de pino tratado</t>
  </si>
  <si>
    <t>Columna de agua fria 1 "</t>
  </si>
  <si>
    <t>Cristal fijo</t>
  </si>
  <si>
    <t xml:space="preserve">Baranda  de aluminio y cristal  en balcon  tipo comercial </t>
  </si>
  <si>
    <t>Losa de fondo ( e = 0..15 mt )</t>
  </si>
  <si>
    <t>Muros de H.A.(e= 0,20  mt )</t>
  </si>
  <si>
    <t>Bomba de  5.0 HP</t>
  </si>
  <si>
    <t>Tanque presurizado de 250 gl</t>
  </si>
  <si>
    <t>SUB TOTAL  CISTERNA</t>
  </si>
  <si>
    <t>CISTERNA ( 8,25 x 5,75 x 2,60 )</t>
  </si>
  <si>
    <t>SUB TOTAL CASETA PARA BOMBA Y TANQUE SOBRE  CISTERNA</t>
  </si>
  <si>
    <t xml:space="preserve">S/C :  A/A  de 4 - tons </t>
  </si>
  <si>
    <t>b -</t>
  </si>
  <si>
    <t xml:space="preserve">S/C : A/A  de  5 - tons </t>
  </si>
  <si>
    <t>a -</t>
  </si>
  <si>
    <t xml:space="preserve">SISTEMA DE CLIMATIZACION DE A/A </t>
  </si>
  <si>
    <t>l -</t>
  </si>
  <si>
    <t>RTV : 8´X 8´X´4´ Nema 1</t>
  </si>
  <si>
    <t>k -</t>
  </si>
  <si>
    <t>RD: 8´X 8´X´4´ Nema 1</t>
  </si>
  <si>
    <t>j -</t>
  </si>
  <si>
    <t>RE: 10´X 10´X´4´ Nema 1</t>
  </si>
  <si>
    <t>i -</t>
  </si>
  <si>
    <t xml:space="preserve">Ducto PVC 2  Q SDR -26 ( Distancia asumida ) </t>
  </si>
  <si>
    <t>1C -  THW No.  10 T</t>
  </si>
  <si>
    <t>1C -  THW No.  8  N</t>
  </si>
  <si>
    <t>3C - THW No   6  F</t>
  </si>
  <si>
    <t>h -</t>
  </si>
  <si>
    <t>1 -   BRK  40/2P</t>
  </si>
  <si>
    <t>1 -   BRK  30/2P</t>
  </si>
  <si>
    <t>10  - BRK  20/P</t>
  </si>
  <si>
    <t>Cat No. Tl - 1212C, 3Q , con :</t>
  </si>
  <si>
    <t>g -</t>
  </si>
  <si>
    <t>Salidas Tomacorrientes 110V   aterrizado</t>
  </si>
  <si>
    <t>f -</t>
  </si>
  <si>
    <t xml:space="preserve">Salidas de Datas </t>
  </si>
  <si>
    <t>e -</t>
  </si>
  <si>
    <t xml:space="preserve">Salidas de Teléfonos </t>
  </si>
  <si>
    <t>d -</t>
  </si>
  <si>
    <t>c -</t>
  </si>
  <si>
    <t>Lámparas tipo Torpedo empotradas en superficie de 6¨ Q</t>
  </si>
  <si>
    <t>Salidas Luz Cenital</t>
  </si>
  <si>
    <t xml:space="preserve">S/C : A/A  de  1 - tons  Spleet  tipo consola </t>
  </si>
  <si>
    <t>1C -  THW No.  12T</t>
  </si>
  <si>
    <t>1C -  THW No. 10  N</t>
  </si>
  <si>
    <t>3C - THW No   8  F</t>
  </si>
  <si>
    <t>1 -   BRK  20/2P</t>
  </si>
  <si>
    <t>9  - BRK  20/P</t>
  </si>
  <si>
    <t>Salidas Tomacorrientes 110V  aterrizado</t>
  </si>
  <si>
    <t xml:space="preserve">Salidas Interruptor Simples  </t>
  </si>
  <si>
    <t>Lámparas tipo Torpedo empotradas  en superficie de 6¨ Q</t>
  </si>
  <si>
    <t xml:space="preserve">Cuarto Frío para Carnes </t>
  </si>
  <si>
    <t>m -</t>
  </si>
  <si>
    <t xml:space="preserve">Cuarto Frío para Embutidos </t>
  </si>
  <si>
    <t xml:space="preserve">Salidas Interruptor Simples </t>
  </si>
  <si>
    <t xml:space="preserve">Lámparas Fluorescentes 2t/32 w , balástro  electrónico , difusor acrílico  tipo superficie </t>
  </si>
  <si>
    <t xml:space="preserve">CUARTOS FRIOS </t>
  </si>
  <si>
    <t xml:space="preserve">S/C :  A/A  de 7.50 - tons </t>
  </si>
  <si>
    <t xml:space="preserve">S/C:   A/A   de 2 - tons </t>
  </si>
  <si>
    <t>S/C :  A/A  de 4 - tons</t>
  </si>
  <si>
    <t xml:space="preserve">S/C : A/A  de 3 - tons </t>
  </si>
  <si>
    <t>p -</t>
  </si>
  <si>
    <t>o -</t>
  </si>
  <si>
    <t>ñ -</t>
  </si>
  <si>
    <t>1C -  THW No.  10   T</t>
  </si>
  <si>
    <t>1C -  THW No. 8   N</t>
  </si>
  <si>
    <t>3C - THW No   6   F</t>
  </si>
  <si>
    <t>n -</t>
  </si>
  <si>
    <t>1 -   BRK  30/3P</t>
  </si>
  <si>
    <t>4 -   BRK  30/2P</t>
  </si>
  <si>
    <t>7  - BRK  20/P</t>
  </si>
  <si>
    <t>1C -  THW No.  4    T</t>
  </si>
  <si>
    <t>1C -  THW No. 2    N</t>
  </si>
  <si>
    <t>3C - THW No  1/0   F</t>
  </si>
  <si>
    <t>10 -   BRK  30/2P</t>
  </si>
  <si>
    <t>16  - BRK  20/P</t>
  </si>
  <si>
    <t>Cat No. Tl - 3240C, 3Q , con :</t>
  </si>
  <si>
    <t xml:space="preserve">Salidas de Audio y Video </t>
  </si>
  <si>
    <t>Salidas Tomacorrientes 110V UPS  aterrizado</t>
  </si>
  <si>
    <t xml:space="preserve">Salidas Interruptor 3Way  </t>
  </si>
  <si>
    <t>Globos 4¨x 6¨</t>
  </si>
  <si>
    <t xml:space="preserve">S/C : A/A  de 1 - tons </t>
  </si>
  <si>
    <t xml:space="preserve">Salidas Tomacorrientes 110V </t>
  </si>
  <si>
    <t xml:space="preserve">COCINA Y COMEDOR </t>
  </si>
  <si>
    <t xml:space="preserve">Registro en block 0.40 x 0.40 x 0.40 con tapa </t>
  </si>
  <si>
    <t>RT 8´X 8 ´X´4´ Nema 1</t>
  </si>
  <si>
    <t xml:space="preserve">Ducto PVC 3¨ Q SDR -26 ( Distancia asumida ) </t>
  </si>
  <si>
    <t>1C -  THW No.   4  T</t>
  </si>
  <si>
    <t>1C -  THW No . 2   N</t>
  </si>
  <si>
    <t>3C - THW No. 1/0  F</t>
  </si>
  <si>
    <t>1C -  THW No.   6  T</t>
  </si>
  <si>
    <t>1C -  THW No . 4  N</t>
  </si>
  <si>
    <t>3C - THW No.   2  F</t>
  </si>
  <si>
    <t>4 - BRK  30/2P</t>
  </si>
  <si>
    <t>23  - BRK  20/P</t>
  </si>
  <si>
    <t xml:space="preserve">Salida de Audio y Video </t>
  </si>
  <si>
    <t>Salidas Tomacorrientes 110V</t>
  </si>
  <si>
    <t xml:space="preserve">Lámparas Fluorescentes 2t/32 w , balástro electrónico , difusor acrílico  tipo superficie </t>
  </si>
  <si>
    <t>Excavación : ( 0.40 x 0.30 x 50 )m</t>
  </si>
  <si>
    <t xml:space="preserve">Cuarto Frío para Frutas , Vegetales y  Víveres </t>
  </si>
  <si>
    <t>SUB-TOTAL  BLOQUES  II Y  III</t>
  </si>
  <si>
    <t>SUB-TOTAL  BLOQUE IV</t>
  </si>
  <si>
    <t>SUB TOTAL   CISTERNA</t>
  </si>
  <si>
    <t>PRESUP:              No. 00-15   PARA   LA   CONSTRUCCION   DE   LA   EDIFICACION    QUE   ALOJARA</t>
  </si>
  <si>
    <t xml:space="preserve">                                                LA  UNIVERSIDAD DE LA POLICIA ( BLOQUES II , III Y IV ) UBICADA  EN  </t>
  </si>
  <si>
    <t>SUB-TOTAL  BLOQUES  II  Y  III</t>
  </si>
  <si>
    <t>BLOQUES  II  Y  III</t>
  </si>
  <si>
    <t>SUB-TOTAL  BLOQUE  IV</t>
  </si>
  <si>
    <t>BLOQUE  IV</t>
  </si>
  <si>
    <t xml:space="preserve">Portico   PZ1 (0.30 x 0,30  ) </t>
  </si>
  <si>
    <t xml:space="preserve">Portico   PZ2 (0.30 x 0,30  ) </t>
  </si>
  <si>
    <t xml:space="preserve">Portico   PZ3 (0.30 x 0,30  ) </t>
  </si>
  <si>
    <t xml:space="preserve">Portico   PZ4 (0.30 x 0,30  ) </t>
  </si>
  <si>
    <t xml:space="preserve">FILTRANTE </t>
  </si>
  <si>
    <t>SUB-TOTAL  FILTRANTE</t>
  </si>
  <si>
    <t>Losa de fondo ( e= 0.10 mt. )</t>
  </si>
  <si>
    <t>Losa de techo ( e= 0.10 mt. )</t>
  </si>
  <si>
    <t>Viga mensula en escalera</t>
  </si>
  <si>
    <t>g1-</t>
  </si>
  <si>
    <r>
      <t xml:space="preserve">Bloques de 6" con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3/8 a 0.40 mt con C.LL.</t>
    </r>
  </si>
  <si>
    <t>FILTRANTE ( Perforacion + Tubos de  PVC de 10" )</t>
  </si>
  <si>
    <t>PLANTA DE TRATAMIENTO DE AGUAS RESIDUALES (11.60 x 2,45 x 3.15 )</t>
  </si>
  <si>
    <t>Salidas Interruptor doble</t>
  </si>
  <si>
    <t>Panel Distribución  ( P - B II ), G.E. ó similar  Cat No. Tl - 1841C, 3Q , con :</t>
  </si>
  <si>
    <t>Alimentadores a panel (P - B II ) formado por</t>
  </si>
  <si>
    <t xml:space="preserve">Panel Distribución  ( P - B II ), G.E. ó similar </t>
  </si>
  <si>
    <t>Panel Distribución  ( P - B II ) G . E. ó similar  .Cat No. Tl-2441C, 3Q,  con :</t>
  </si>
  <si>
    <t>Alimentadores a panel ( P -B II ) formado por :</t>
  </si>
  <si>
    <t>Alimentadores a panel ( P - B II) formado por</t>
  </si>
  <si>
    <t>Alimentadores a panel (P - B III ) formado  por</t>
  </si>
  <si>
    <t>Alimentadores a panel (P - B IV ) formado  por</t>
  </si>
  <si>
    <t>Alimentadores a panel (P - B IV ) formado por</t>
  </si>
  <si>
    <t xml:space="preserve">Panel Distribución  ( P - B IV ), G.E. ó similar </t>
  </si>
  <si>
    <t>Alimentadores a panel (P - B II ) formado  por</t>
  </si>
  <si>
    <t>Instalacion electrica</t>
  </si>
  <si>
    <t>Panel Distribución  ( P - B IV ), G.E. ó similar  Cat No. Tl - 1212C, 3Q ,con :</t>
  </si>
  <si>
    <t>Losa  de techo  ascensor(e = 0,15 mt )</t>
  </si>
  <si>
    <t>SUB TOTAL  PLANTA DE TRATAMIENTO DE AGUAS RESIDUALES (11.60 x 2,45 x 3.15 )</t>
  </si>
  <si>
    <t>ALICIA  MAIRENI  ROSARIO</t>
  </si>
  <si>
    <t>Auxiliar de Ingeniero de Presupuestos de Edificaciones</t>
  </si>
  <si>
    <t>IEM.  RAMONA  ORTEGA</t>
  </si>
  <si>
    <t>Losa de fondo ( e = 0.15 mt )</t>
  </si>
  <si>
    <t>Losa acanalada   (e = 0,15 mt)</t>
  </si>
  <si>
    <t>De 0.15 mt con 3/8 a 0.40 mt C.LL.</t>
  </si>
  <si>
    <t>Viga amarre superior ( 0.15 x 0.20 )</t>
  </si>
  <si>
    <t>Viga  amarre intermedia ( 0.15 x 0.20 )</t>
  </si>
  <si>
    <t>Tapa de H.A. ( 0.70 x 0.70 x 0.10 )</t>
  </si>
  <si>
    <t>Ventilacion 3"</t>
  </si>
  <si>
    <t>Tuberia de 6"</t>
  </si>
  <si>
    <t>Escalera de hierro con varillas de 3/4"</t>
  </si>
  <si>
    <t>Panel Distribución  ( P - B II ) G . E. ó  .similar Cat No. Tl - 1841C , 3Q, con :12 -   BRK  20/P;7 -   BRK   30/2P</t>
  </si>
  <si>
    <t>Cocina industrial según planos de diseño</t>
  </si>
  <si>
    <t>Panel Distribución  ( P - B III ), G.E. ó similar  Cat No. Tl - 1841C, 3Q , con :8  - BRK  20/P;3 -   BRK  30/2P</t>
  </si>
  <si>
    <t xml:space="preserve">                                                LA   AVENIDA  INDEPENDENCIA , D. N. REPUBLICA  DOMINICANA .-</t>
  </si>
  <si>
    <t>Carpeta asfaltica de 2" en parqueos y calles</t>
  </si>
  <si>
    <t>Parachoques</t>
  </si>
  <si>
    <t>02  de  Julio  del  2015</t>
  </si>
  <si>
    <t>f)</t>
  </si>
  <si>
    <t>g)</t>
  </si>
  <si>
    <t>En la partida de la cocina es obligatorio presentar una propuesta detallada de acuerdo a los planos.-</t>
  </si>
  <si>
    <t>SUB TOTAL   CASETA   PARA  BOMBA  Y  TANQUE  SOBRE  CISTERNA</t>
  </si>
  <si>
    <t>S/C de Extintor de 20 libras</t>
  </si>
  <si>
    <t>Demolicion y bote de edificacion existente</t>
  </si>
  <si>
    <t xml:space="preserve">Ducto PVC   2¨ Q SDR -26  (Distancia asumida) </t>
  </si>
  <si>
    <t>Puerta de polimetal blanca de (0,90 x 2.10)</t>
  </si>
  <si>
    <t>SANTO DOMINGO, REP. DOM.</t>
  </si>
  <si>
    <t>TRANSPORTE Y MOVILIZACION  DE EQUIPOS  PESADOS (PALA,GREDA, RETROEXCAVADORA ,ETC. )</t>
  </si>
  <si>
    <t>Los precios de la mano de obra fueron tomadas de acuerdo a las resoluciones del Ministerio de Trabajo.-</t>
  </si>
  <si>
    <t>La partida de Inspeccion y  Supervision de Obras  pertenece a la D.G.E.  del   MOPC.-</t>
  </si>
  <si>
    <t>La partida de Imprevistos solo podra ser utilizada  previa autorizacion  de  la D.G.E.  del   MOPC.-</t>
  </si>
  <si>
    <t>No se permitiran cambios o sustitucion de partidas ni de volumenes.-</t>
  </si>
  <si>
    <t>h)</t>
  </si>
  <si>
    <t>Puerta de polimetal  blanca de (1,00 x 2.10)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</si>
</sst>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\-#,##0.00\ "/>
    <numFmt numFmtId="169" formatCode="_([$€-2]* #,##0.00_);_([$€-2]* \(#,##0.00\);_([$€-2]* &quot;-&quot;??_)"/>
    <numFmt numFmtId="170" formatCode="#,##0.000_);\(#,##0.000\)"/>
    <numFmt numFmtId="171" formatCode="#,##0.000"/>
    <numFmt numFmtId="172" formatCode="\ @"/>
    <numFmt numFmtId="173" formatCode="[$$-409]#,##0.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  <scheme val="minor"/>
    </font>
    <font>
      <sz val="14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theme="0" tint="-4.9989318521683403E-2"/>
      <name val="Times New Roman"/>
      <family val="1"/>
    </font>
    <font>
      <b/>
      <sz val="10"/>
      <color theme="0" tint="-4.9989318521683403E-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11" fillId="2" borderId="1" applyNumberFormat="0" applyAlignment="0" applyProtection="0"/>
    <xf numFmtId="43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3" fillId="13" borderId="0" applyNumberFormat="0" applyBorder="0" applyAlignment="0" applyProtection="0"/>
    <xf numFmtId="169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8" fillId="0" borderId="0"/>
    <xf numFmtId="0" fontId="3" fillId="0" borderId="0"/>
    <xf numFmtId="0" fontId="3" fillId="0" borderId="0"/>
    <xf numFmtId="4" fontId="3" fillId="0" borderId="0" applyNumberFormat="0"/>
    <xf numFmtId="0" fontId="7" fillId="0" borderId="0"/>
    <xf numFmtId="4" fontId="3" fillId="0" borderId="0" applyNumberFormat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7" fillId="0" borderId="0"/>
    <xf numFmtId="4" fontId="3" fillId="0" borderId="0" applyNumberFormat="0"/>
    <xf numFmtId="0" fontId="18" fillId="0" borderId="0"/>
    <xf numFmtId="0" fontId="7" fillId="0" borderId="0"/>
    <xf numFmtId="0" fontId="20" fillId="0" borderId="0"/>
    <xf numFmtId="167" fontId="1" fillId="0" borderId="0" applyFont="0" applyFill="0" applyBorder="0" applyAlignment="0" applyProtection="0"/>
    <xf numFmtId="0" fontId="21" fillId="14" borderId="0" applyNumberFormat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7" fontId="3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15" borderId="0" applyNumberFormat="0" applyBorder="0" applyAlignment="0" applyProtection="0"/>
    <xf numFmtId="167" fontId="7" fillId="0" borderId="0" applyFont="0" applyFill="0" applyBorder="0" applyAlignment="0" applyProtection="0"/>
    <xf numFmtId="0" fontId="3" fillId="0" borderId="0"/>
    <xf numFmtId="0" fontId="18" fillId="0" borderId="0"/>
    <xf numFmtId="167" fontId="7" fillId="0" borderId="0" applyFont="0" applyFill="0" applyBorder="0" applyAlignment="0" applyProtection="0"/>
    <xf numFmtId="173" fontId="1" fillId="0" borderId="0"/>
    <xf numFmtId="0" fontId="3" fillId="0" borderId="0"/>
    <xf numFmtId="0" fontId="7" fillId="0" borderId="0"/>
    <xf numFmtId="0" fontId="3" fillId="0" borderId="0"/>
    <xf numFmtId="0" fontId="7" fillId="0" borderId="0"/>
  </cellStyleXfs>
  <cellXfs count="423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74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72" applyFont="1" applyFill="1" applyAlignment="1">
      <alignment horizontal="center" vertical="center"/>
    </xf>
    <xf numFmtId="4" fontId="3" fillId="0" borderId="0" xfId="72" applyNumberFormat="1" applyFont="1" applyFill="1" applyAlignment="1">
      <alignment vertical="center" wrapText="1"/>
    </xf>
    <xf numFmtId="4" fontId="3" fillId="0" borderId="0" xfId="72" applyNumberFormat="1" applyFont="1" applyFill="1" applyAlignment="1">
      <alignment horizontal="center" vertical="center"/>
    </xf>
    <xf numFmtId="4" fontId="9" fillId="0" borderId="0" xfId="41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72" applyFont="1" applyFill="1" applyAlignment="1">
      <alignment horizontal="center" vertical="center"/>
    </xf>
    <xf numFmtId="0" fontId="3" fillId="0" borderId="0" xfId="76" applyFont="1" applyFill="1" applyBorder="1" applyAlignment="1">
      <alignment horizontal="center" vertical="center"/>
    </xf>
    <xf numFmtId="0" fontId="3" fillId="0" borderId="0" xfId="72" applyFont="1" applyFill="1" applyBorder="1" applyAlignment="1">
      <alignment horizontal="center" vertical="center"/>
    </xf>
    <xf numFmtId="0" fontId="3" fillId="0" borderId="0" xfId="7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74" applyNumberFormat="1" applyFont="1" applyFill="1" applyAlignment="1">
      <alignment horizontal="right" vertical="center"/>
    </xf>
    <xf numFmtId="0" fontId="9" fillId="0" borderId="0" xfId="72" applyFont="1" applyFill="1" applyAlignment="1">
      <alignment horizontal="center" vertical="center"/>
    </xf>
    <xf numFmtId="0" fontId="5" fillId="0" borderId="0" xfId="72" applyFont="1" applyFill="1" applyBorder="1" applyAlignment="1">
      <alignment horizontal="center" vertical="center"/>
    </xf>
    <xf numFmtId="0" fontId="5" fillId="0" borderId="0" xfId="72" applyFont="1" applyFill="1" applyBorder="1" applyAlignment="1">
      <alignment horizontal="justify" vertical="center" wrapText="1"/>
    </xf>
    <xf numFmtId="0" fontId="3" fillId="0" borderId="0" xfId="72" applyFont="1" applyFill="1" applyAlignment="1">
      <alignment horizontal="right" vertical="center"/>
    </xf>
    <xf numFmtId="4" fontId="9" fillId="0" borderId="0" xfId="40" applyNumberFormat="1" applyFont="1" applyFill="1" applyAlignment="1">
      <alignment horizontal="right" vertical="center"/>
    </xf>
    <xf numFmtId="4" fontId="9" fillId="0" borderId="0" xfId="40" applyNumberFormat="1" applyFont="1" applyFill="1" applyBorder="1" applyAlignment="1">
      <alignment horizontal="right" vertical="center"/>
    </xf>
    <xf numFmtId="0" fontId="5" fillId="0" borderId="0" xfId="56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horizontal="center" vertical="center"/>
    </xf>
    <xf numFmtId="4" fontId="3" fillId="0" borderId="0" xfId="81" applyNumberFormat="1" applyFont="1" applyFill="1" applyAlignment="1">
      <alignment horizontal="right" vertical="center"/>
    </xf>
    <xf numFmtId="171" fontId="3" fillId="0" borderId="0" xfId="81" applyNumberFormat="1" applyFont="1" applyFill="1" applyAlignment="1">
      <alignment horizontal="right" vertical="center"/>
    </xf>
    <xf numFmtId="0" fontId="3" fillId="0" borderId="0" xfId="8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2" fontId="8" fillId="0" borderId="0" xfId="91" applyNumberFormat="1" applyFont="1" applyFill="1" applyAlignment="1">
      <alignment horizontal="right" vertical="center"/>
    </xf>
    <xf numFmtId="168" fontId="9" fillId="0" borderId="0" xfId="87" applyNumberFormat="1" applyFont="1" applyFill="1" applyAlignment="1">
      <alignment horizontal="center" vertical="center"/>
    </xf>
    <xf numFmtId="168" fontId="8" fillId="0" borderId="0" xfId="87" applyNumberFormat="1" applyFont="1" applyFill="1" applyAlignment="1">
      <alignment horizontal="center" vertical="center"/>
    </xf>
    <xf numFmtId="0" fontId="3" fillId="0" borderId="0" xfId="77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72" applyNumberFormat="1" applyFont="1" applyFill="1" applyAlignment="1">
      <alignment horizontal="center" vertical="center"/>
    </xf>
    <xf numFmtId="4" fontId="5" fillId="0" borderId="0" xfId="4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72" applyNumberFormat="1" applyFont="1" applyFill="1" applyAlignment="1">
      <alignment horizontal="left" vertical="center" wrapText="1"/>
    </xf>
    <xf numFmtId="0" fontId="8" fillId="0" borderId="0" xfId="55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72" applyNumberFormat="1" applyFont="1" applyFill="1" applyBorder="1" applyAlignment="1">
      <alignment horizontal="right" vertical="center"/>
    </xf>
    <xf numFmtId="4" fontId="5" fillId="0" borderId="0" xfId="72" applyNumberFormat="1" applyFont="1" applyFill="1" applyAlignment="1">
      <alignment horizontal="right" vertical="center"/>
    </xf>
    <xf numFmtId="4" fontId="3" fillId="0" borderId="0" xfId="72" applyNumberFormat="1" applyFont="1" applyFill="1" applyAlignment="1">
      <alignment vertical="center"/>
    </xf>
    <xf numFmtId="4" fontId="3" fillId="0" borderId="0" xfId="72" applyNumberFormat="1" applyFont="1" applyFill="1" applyBorder="1" applyAlignment="1">
      <alignment horizontal="center" vertical="center"/>
    </xf>
    <xf numFmtId="4" fontId="3" fillId="0" borderId="0" xfId="72" applyNumberFormat="1" applyFont="1" applyFill="1" applyBorder="1" applyAlignment="1">
      <alignment horizontal="right" vertical="center"/>
    </xf>
    <xf numFmtId="4" fontId="3" fillId="0" borderId="0" xfId="72" applyNumberFormat="1" applyFont="1" applyFill="1" applyBorder="1" applyAlignment="1">
      <alignment vertical="center"/>
    </xf>
    <xf numFmtId="4" fontId="3" fillId="0" borderId="5" xfId="72" applyNumberFormat="1" applyFont="1" applyFill="1" applyBorder="1" applyAlignment="1">
      <alignment vertical="center" wrapText="1"/>
    </xf>
    <xf numFmtId="0" fontId="3" fillId="0" borderId="5" xfId="77" applyFont="1" applyFill="1" applyBorder="1" applyAlignment="1">
      <alignment horizontal="left" vertical="center" wrapText="1"/>
    </xf>
    <xf numFmtId="4" fontId="3" fillId="0" borderId="5" xfId="72" applyNumberFormat="1" applyFont="1" applyFill="1" applyBorder="1" applyAlignment="1">
      <alignment vertical="center"/>
    </xf>
    <xf numFmtId="4" fontId="3" fillId="0" borderId="5" xfId="72" applyNumberFormat="1" applyFont="1" applyFill="1" applyBorder="1" applyAlignment="1">
      <alignment horizontal="center" vertical="center"/>
    </xf>
    <xf numFmtId="4" fontId="3" fillId="0" borderId="5" xfId="7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167" fontId="17" fillId="0" borderId="5" xfId="26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167" fontId="17" fillId="0" borderId="5" xfId="26" applyFont="1" applyFill="1" applyBorder="1" applyAlignment="1">
      <alignment vertical="center"/>
    </xf>
    <xf numFmtId="167" fontId="17" fillId="0" borderId="5" xfId="26" applyFont="1" applyBorder="1" applyAlignment="1">
      <alignment horizontal="right" vertical="center"/>
    </xf>
    <xf numFmtId="167" fontId="17" fillId="0" borderId="0" xfId="26" applyFont="1" applyAlignment="1">
      <alignment vertical="center"/>
    </xf>
    <xf numFmtId="0" fontId="17" fillId="0" borderId="0" xfId="0" applyFont="1" applyAlignment="1">
      <alignment horizontal="center" vertical="center"/>
    </xf>
    <xf numFmtId="167" fontId="17" fillId="0" borderId="0" xfId="26" applyFont="1" applyAlignment="1">
      <alignment horizontal="right" vertical="center"/>
    </xf>
    <xf numFmtId="4" fontId="3" fillId="0" borderId="0" xfId="72" applyNumberFormat="1" applyFont="1" applyFill="1" applyAlignment="1">
      <alignment horizontal="right" vertical="center"/>
    </xf>
    <xf numFmtId="4" fontId="5" fillId="0" borderId="0" xfId="41" applyNumberFormat="1" applyFont="1" applyFill="1" applyAlignment="1">
      <alignment horizontal="right" vertical="center"/>
    </xf>
    <xf numFmtId="4" fontId="3" fillId="0" borderId="0" xfId="4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41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41" applyNumberFormat="1" applyFont="1" applyFill="1" applyBorder="1" applyAlignment="1">
      <alignment horizontal="right" vertical="center"/>
    </xf>
    <xf numFmtId="4" fontId="5" fillId="0" borderId="0" xfId="41" applyNumberFormat="1" applyFont="1" applyFill="1" applyBorder="1" applyAlignment="1">
      <alignment horizontal="right"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 applyBorder="1" applyAlignment="1">
      <alignment horizontal="center" vertical="center" wrapText="1"/>
    </xf>
    <xf numFmtId="4" fontId="5" fillId="0" borderId="0" xfId="29" applyNumberFormat="1" applyFont="1" applyFill="1" applyBorder="1" applyAlignment="1">
      <alignment horizontal="center" vertical="center"/>
    </xf>
    <xf numFmtId="4" fontId="5" fillId="0" borderId="0" xfId="56" applyNumberFormat="1" applyFont="1" applyFill="1" applyBorder="1" applyAlignment="1">
      <alignment horizontal="center" vertical="center"/>
    </xf>
    <xf numFmtId="4" fontId="5" fillId="0" borderId="0" xfId="51" applyNumberFormat="1" applyFont="1" applyFill="1" applyBorder="1" applyAlignment="1">
      <alignment horizontal="right" vertical="center"/>
    </xf>
    <xf numFmtId="4" fontId="5" fillId="0" borderId="0" xfId="51" applyNumberFormat="1" applyFont="1" applyFill="1" applyBorder="1" applyAlignment="1">
      <alignment vertical="center"/>
    </xf>
    <xf numFmtId="0" fontId="3" fillId="0" borderId="0" xfId="56" applyFont="1" applyFill="1" applyAlignment="1">
      <alignment horizontal="left" vertical="center"/>
    </xf>
    <xf numFmtId="0" fontId="3" fillId="0" borderId="0" xfId="56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41" applyNumberFormat="1" applyFont="1" applyFill="1" applyAlignment="1">
      <alignment horizontal="right" vertical="center"/>
    </xf>
    <xf numFmtId="0" fontId="5" fillId="0" borderId="8" xfId="72" applyFont="1" applyFill="1" applyBorder="1" applyAlignment="1">
      <alignment horizontal="justify" vertical="center" wrapText="1"/>
    </xf>
    <xf numFmtId="4" fontId="5" fillId="0" borderId="13" xfId="72" applyNumberFormat="1" applyFont="1" applyFill="1" applyBorder="1" applyAlignment="1">
      <alignment horizontal="center" vertical="center"/>
    </xf>
    <xf numFmtId="4" fontId="5" fillId="0" borderId="13" xfId="72" applyNumberFormat="1" applyFont="1" applyFill="1" applyBorder="1" applyAlignment="1">
      <alignment horizontal="right" vertical="center"/>
    </xf>
    <xf numFmtId="4" fontId="5" fillId="0" borderId="14" xfId="72" applyNumberFormat="1" applyFont="1" applyFill="1" applyBorder="1" applyAlignment="1">
      <alignment vertical="center"/>
    </xf>
    <xf numFmtId="4" fontId="5" fillId="0" borderId="12" xfId="72" applyNumberFormat="1" applyFont="1" applyFill="1" applyBorder="1" applyAlignment="1">
      <alignment horizontal="right" vertical="center"/>
    </xf>
    <xf numFmtId="0" fontId="3" fillId="0" borderId="11" xfId="72" applyFont="1" applyFill="1" applyBorder="1" applyAlignment="1">
      <alignment horizontal="left" vertical="center" wrapText="1"/>
    </xf>
    <xf numFmtId="4" fontId="3" fillId="0" borderId="11" xfId="72" applyNumberFormat="1" applyFont="1" applyFill="1" applyBorder="1" applyAlignment="1">
      <alignment horizontal="right" vertical="center"/>
    </xf>
    <xf numFmtId="4" fontId="3" fillId="0" borderId="11" xfId="72" applyNumberFormat="1" applyFont="1" applyFill="1" applyBorder="1" applyAlignment="1">
      <alignment horizontal="center" vertical="center"/>
    </xf>
    <xf numFmtId="4" fontId="3" fillId="0" borderId="11" xfId="72" applyNumberFormat="1" applyFont="1" applyFill="1" applyBorder="1" applyAlignment="1">
      <alignment vertical="center"/>
    </xf>
    <xf numFmtId="0" fontId="3" fillId="0" borderId="10" xfId="72" applyFont="1" applyFill="1" applyBorder="1" applyAlignment="1">
      <alignment horizontal="right" vertical="center"/>
    </xf>
    <xf numFmtId="0" fontId="3" fillId="0" borderId="5" xfId="72" applyFont="1" applyFill="1" applyBorder="1" applyAlignment="1">
      <alignment horizontal="justify" vertical="center" wrapText="1"/>
    </xf>
    <xf numFmtId="4" fontId="3" fillId="0" borderId="5" xfId="93" applyNumberFormat="1" applyFont="1" applyFill="1" applyBorder="1" applyAlignment="1">
      <alignment vertical="center"/>
    </xf>
    <xf numFmtId="4" fontId="3" fillId="0" borderId="5" xfId="93" applyNumberFormat="1" applyFont="1" applyFill="1" applyBorder="1" applyAlignment="1">
      <alignment horizontal="center" vertical="center"/>
    </xf>
    <xf numFmtId="4" fontId="3" fillId="0" borderId="5" xfId="93" applyNumberFormat="1" applyFont="1" applyFill="1" applyBorder="1" applyAlignment="1">
      <alignment horizontal="right" vertical="center"/>
    </xf>
    <xf numFmtId="0" fontId="3" fillId="0" borderId="5" xfId="93" applyFont="1" applyFill="1" applyBorder="1" applyAlignment="1">
      <alignment horizontal="left" vertical="center" wrapText="1"/>
    </xf>
    <xf numFmtId="0" fontId="3" fillId="0" borderId="10" xfId="72" applyFont="1" applyFill="1" applyBorder="1" applyAlignment="1">
      <alignment horizontal="center" vertical="center"/>
    </xf>
    <xf numFmtId="0" fontId="3" fillId="0" borderId="5" xfId="72" applyFont="1" applyFill="1" applyBorder="1" applyAlignment="1">
      <alignment horizontal="left" vertical="center" wrapText="1"/>
    </xf>
    <xf numFmtId="0" fontId="3" fillId="0" borderId="9" xfId="93" applyFont="1" applyFill="1" applyBorder="1" applyAlignment="1">
      <alignment horizontal="left" vertical="center"/>
    </xf>
    <xf numFmtId="4" fontId="3" fillId="0" borderId="9" xfId="93" applyNumberFormat="1" applyFont="1" applyFill="1" applyBorder="1" applyAlignment="1">
      <alignment vertical="center"/>
    </xf>
    <xf numFmtId="4" fontId="3" fillId="0" borderId="9" xfId="93" applyNumberFormat="1" applyFont="1" applyFill="1" applyBorder="1" applyAlignment="1">
      <alignment horizontal="center" vertical="center"/>
    </xf>
    <xf numFmtId="4" fontId="3" fillId="0" borderId="9" xfId="93" applyNumberFormat="1" applyFont="1" applyFill="1" applyBorder="1" applyAlignment="1">
      <alignment horizontal="right" vertical="center"/>
    </xf>
    <xf numFmtId="4" fontId="5" fillId="0" borderId="10" xfId="72" applyNumberFormat="1" applyFont="1" applyFill="1" applyBorder="1" applyAlignment="1">
      <alignment horizontal="right" vertical="center"/>
    </xf>
    <xf numFmtId="4" fontId="5" fillId="0" borderId="0" xfId="72" applyNumberFormat="1" applyFont="1" applyFill="1" applyBorder="1" applyAlignment="1">
      <alignment vertical="center"/>
    </xf>
    <xf numFmtId="0" fontId="3" fillId="0" borderId="17" xfId="93" applyFont="1" applyFill="1" applyBorder="1" applyAlignment="1">
      <alignment horizontal="left" vertical="center"/>
    </xf>
    <xf numFmtId="4" fontId="3" fillId="0" borderId="17" xfId="93" applyNumberFormat="1" applyFont="1" applyFill="1" applyBorder="1" applyAlignment="1">
      <alignment vertical="center"/>
    </xf>
    <xf numFmtId="4" fontId="3" fillId="0" borderId="17" xfId="93" applyNumberFormat="1" applyFont="1" applyFill="1" applyBorder="1" applyAlignment="1">
      <alignment horizontal="center" vertical="center"/>
    </xf>
    <xf numFmtId="4" fontId="3" fillId="0" borderId="17" xfId="93" applyNumberFormat="1" applyFont="1" applyFill="1" applyBorder="1" applyAlignment="1">
      <alignment horizontal="right" vertical="center"/>
    </xf>
    <xf numFmtId="4" fontId="5" fillId="0" borderId="17" xfId="72" applyNumberFormat="1" applyFont="1" applyFill="1" applyBorder="1" applyAlignment="1">
      <alignment horizontal="right" vertical="center"/>
    </xf>
    <xf numFmtId="0" fontId="5" fillId="0" borderId="18" xfId="72" applyFont="1" applyFill="1" applyBorder="1" applyAlignment="1">
      <alignment horizontal="justify" vertical="center" wrapText="1"/>
    </xf>
    <xf numFmtId="4" fontId="3" fillId="0" borderId="18" xfId="72" applyNumberFormat="1" applyFont="1" applyFill="1" applyBorder="1" applyAlignment="1">
      <alignment vertical="center"/>
    </xf>
    <xf numFmtId="4" fontId="3" fillId="0" borderId="18" xfId="72" applyNumberFormat="1" applyFont="1" applyFill="1" applyBorder="1" applyAlignment="1">
      <alignment horizontal="center" vertical="center"/>
    </xf>
    <xf numFmtId="4" fontId="3" fillId="0" borderId="18" xfId="72" applyNumberFormat="1" applyFont="1" applyFill="1" applyBorder="1" applyAlignment="1">
      <alignment horizontal="right" vertical="center"/>
    </xf>
    <xf numFmtId="4" fontId="5" fillId="0" borderId="18" xfId="72" applyNumberFormat="1" applyFont="1" applyFill="1" applyBorder="1" applyAlignment="1">
      <alignment horizontal="right" vertical="center"/>
    </xf>
    <xf numFmtId="0" fontId="3" fillId="0" borderId="0" xfId="72" applyFont="1" applyFill="1" applyBorder="1" applyAlignment="1">
      <alignment vertical="center"/>
    </xf>
    <xf numFmtId="4" fontId="3" fillId="0" borderId="11" xfId="72" applyNumberFormat="1" applyFont="1" applyFill="1" applyBorder="1" applyAlignment="1">
      <alignment vertical="center" wrapText="1"/>
    </xf>
    <xf numFmtId="4" fontId="3" fillId="0" borderId="10" xfId="72" applyNumberFormat="1" applyFont="1" applyFill="1" applyBorder="1" applyAlignment="1">
      <alignment horizontal="right" vertical="center"/>
    </xf>
    <xf numFmtId="4" fontId="3" fillId="0" borderId="9" xfId="72" applyNumberFormat="1" applyFont="1" applyFill="1" applyBorder="1" applyAlignment="1">
      <alignment vertical="center" wrapText="1"/>
    </xf>
    <xf numFmtId="4" fontId="3" fillId="0" borderId="9" xfId="72" applyNumberFormat="1" applyFont="1" applyFill="1" applyBorder="1" applyAlignment="1">
      <alignment vertical="center"/>
    </xf>
    <xf numFmtId="4" fontId="3" fillId="0" borderId="9" xfId="72" applyNumberFormat="1" applyFont="1" applyFill="1" applyBorder="1" applyAlignment="1">
      <alignment horizontal="center" vertical="center"/>
    </xf>
    <xf numFmtId="4" fontId="3" fillId="0" borderId="9" xfId="72" applyNumberFormat="1" applyFont="1" applyFill="1" applyBorder="1" applyAlignment="1">
      <alignment horizontal="right" vertical="center"/>
    </xf>
    <xf numFmtId="4" fontId="3" fillId="0" borderId="17" xfId="72" applyNumberFormat="1" applyFont="1" applyFill="1" applyBorder="1" applyAlignment="1">
      <alignment vertical="center" wrapText="1"/>
    </xf>
    <xf numFmtId="4" fontId="3" fillId="0" borderId="17" xfId="72" applyNumberFormat="1" applyFont="1" applyFill="1" applyBorder="1" applyAlignment="1">
      <alignment vertical="center"/>
    </xf>
    <xf numFmtId="4" fontId="3" fillId="0" borderId="17" xfId="72" applyNumberFormat="1" applyFont="1" applyFill="1" applyBorder="1" applyAlignment="1">
      <alignment horizontal="center" vertical="center"/>
    </xf>
    <xf numFmtId="4" fontId="3" fillId="0" borderId="17" xfId="72" applyNumberFormat="1" applyFont="1" applyFill="1" applyBorder="1" applyAlignment="1">
      <alignment horizontal="right" vertical="center"/>
    </xf>
    <xf numFmtId="0" fontId="3" fillId="0" borderId="18" xfId="72" applyFont="1" applyFill="1" applyBorder="1" applyAlignment="1">
      <alignment horizontal="right" vertical="center"/>
    </xf>
    <xf numFmtId="4" fontId="3" fillId="0" borderId="8" xfId="72" applyNumberFormat="1" applyFont="1" applyFill="1" applyBorder="1" applyAlignment="1">
      <alignment vertical="center"/>
    </xf>
    <xf numFmtId="4" fontId="5" fillId="0" borderId="11" xfId="72" applyNumberFormat="1" applyFont="1" applyFill="1" applyBorder="1" applyAlignment="1">
      <alignment horizontal="right" vertical="center"/>
    </xf>
    <xf numFmtId="4" fontId="3" fillId="0" borderId="0" xfId="72" applyNumberFormat="1" applyFont="1" applyFill="1" applyBorder="1" applyAlignment="1">
      <alignment vertical="center" wrapText="1"/>
    </xf>
    <xf numFmtId="4" fontId="5" fillId="0" borderId="9" xfId="72" applyNumberFormat="1" applyFont="1" applyFill="1" applyBorder="1" applyAlignment="1">
      <alignment horizontal="right" vertical="center"/>
    </xf>
    <xf numFmtId="4" fontId="3" fillId="0" borderId="5" xfId="72" applyNumberFormat="1" applyFont="1" applyFill="1" applyBorder="1" applyAlignment="1">
      <alignment horizontal="left" vertical="center" wrapText="1"/>
    </xf>
    <xf numFmtId="4" fontId="3" fillId="0" borderId="0" xfId="72" applyNumberFormat="1" applyFont="1" applyFill="1" applyBorder="1" applyAlignment="1">
      <alignment horizontal="left" vertical="center" wrapText="1"/>
    </xf>
    <xf numFmtId="4" fontId="5" fillId="0" borderId="0" xfId="72" applyNumberFormat="1" applyFont="1" applyFill="1" applyAlignment="1">
      <alignment vertical="center" wrapText="1"/>
    </xf>
    <xf numFmtId="0" fontId="3" fillId="0" borderId="0" xfId="77" applyFont="1" applyFill="1" applyBorder="1" applyAlignment="1">
      <alignment horizontal="left" vertical="center" wrapText="1"/>
    </xf>
    <xf numFmtId="4" fontId="3" fillId="0" borderId="0" xfId="72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72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7" fontId="17" fillId="0" borderId="5" xfId="26" applyFont="1" applyBorder="1" applyAlignment="1">
      <alignment horizontal="center" vertical="center"/>
    </xf>
    <xf numFmtId="167" fontId="17" fillId="0" borderId="8" xfId="26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5" xfId="0" applyFont="1" applyFill="1" applyBorder="1" applyAlignment="1">
      <alignment vertical="center" wrapText="1"/>
    </xf>
    <xf numFmtId="167" fontId="17" fillId="0" borderId="5" xfId="26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167" fontId="17" fillId="0" borderId="9" xfId="26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7" fontId="17" fillId="0" borderId="17" xfId="26" applyFont="1" applyFill="1" applyBorder="1" applyAlignment="1">
      <alignment vertical="center"/>
    </xf>
    <xf numFmtId="167" fontId="17" fillId="0" borderId="17" xfId="26" applyFont="1" applyBorder="1" applyAlignment="1">
      <alignment horizontal="right" vertical="center"/>
    </xf>
    <xf numFmtId="0" fontId="17" fillId="0" borderId="7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7" fontId="17" fillId="0" borderId="0" xfId="26" applyFont="1" applyBorder="1" applyAlignment="1">
      <alignment vertical="center"/>
    </xf>
    <xf numFmtId="167" fontId="17" fillId="0" borderId="0" xfId="26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167" fontId="17" fillId="0" borderId="18" xfId="26" applyFont="1" applyBorder="1" applyAlignment="1">
      <alignment vertical="center"/>
    </xf>
    <xf numFmtId="167" fontId="17" fillId="0" borderId="18" xfId="26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67" fontId="17" fillId="0" borderId="9" xfId="26" applyFont="1" applyBorder="1" applyAlignment="1">
      <alignment vertical="center"/>
    </xf>
    <xf numFmtId="167" fontId="17" fillId="0" borderId="10" xfId="26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3" fontId="17" fillId="0" borderId="10" xfId="0" applyNumberFormat="1" applyFont="1" applyBorder="1" applyAlignment="1">
      <alignment horizontal="right" vertical="center"/>
    </xf>
    <xf numFmtId="43" fontId="15" fillId="0" borderId="0" xfId="0" applyNumberFormat="1" applyFont="1" applyAlignment="1">
      <alignment vertical="center"/>
    </xf>
    <xf numFmtId="167" fontId="17" fillId="0" borderId="11" xfId="26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7" fontId="17" fillId="0" borderId="13" xfId="26" applyFont="1" applyBorder="1" applyAlignment="1">
      <alignment horizontal="right" vertical="center"/>
    </xf>
    <xf numFmtId="0" fontId="17" fillId="0" borderId="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67" fontId="17" fillId="0" borderId="16" xfId="26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167" fontId="17" fillId="0" borderId="7" xfId="26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7" fontId="17" fillId="0" borderId="0" xfId="26" applyFont="1" applyAlignment="1">
      <alignment horizontal="center" vertical="center"/>
    </xf>
    <xf numFmtId="43" fontId="25" fillId="0" borderId="0" xfId="0" applyNumberFormat="1" applyFont="1" applyAlignment="1">
      <alignment horizontal="right" vertical="center"/>
    </xf>
    <xf numFmtId="43" fontId="25" fillId="0" borderId="9" xfId="0" applyNumberFormat="1" applyFont="1" applyBorder="1" applyAlignment="1">
      <alignment horizontal="right" vertical="center"/>
    </xf>
    <xf numFmtId="167" fontId="17" fillId="0" borderId="9" xfId="26" applyFont="1" applyBorder="1" applyAlignment="1">
      <alignment horizontal="right" vertical="center"/>
    </xf>
    <xf numFmtId="43" fontId="25" fillId="0" borderId="10" xfId="0" applyNumberFormat="1" applyFont="1" applyBorder="1" applyAlignment="1">
      <alignment horizontal="right" vertical="center"/>
    </xf>
    <xf numFmtId="167" fontId="17" fillId="0" borderId="10" xfId="26" applyFont="1" applyBorder="1" applyAlignment="1">
      <alignment horizontal="right" vertical="center"/>
    </xf>
    <xf numFmtId="167" fontId="17" fillId="0" borderId="0" xfId="26" applyFont="1" applyFill="1" applyAlignment="1">
      <alignment vertical="center"/>
    </xf>
    <xf numFmtId="4" fontId="5" fillId="0" borderId="0" xfId="72" applyNumberFormat="1" applyFont="1" applyFill="1" applyBorder="1" applyAlignment="1">
      <alignment horizontal="center" vertical="center"/>
    </xf>
    <xf numFmtId="4" fontId="5" fillId="0" borderId="5" xfId="72" applyNumberFormat="1" applyFont="1" applyFill="1" applyBorder="1" applyAlignment="1">
      <alignment horizontal="right" vertical="center"/>
    </xf>
    <xf numFmtId="0" fontId="3" fillId="0" borderId="0" xfId="72" applyFont="1" applyFill="1" applyBorder="1" applyAlignment="1">
      <alignment horizontal="justify" vertical="center" wrapText="1"/>
    </xf>
    <xf numFmtId="167" fontId="25" fillId="0" borderId="0" xfId="26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" fontId="5" fillId="0" borderId="0" xfId="72" applyNumberFormat="1" applyFont="1" applyFill="1" applyAlignment="1">
      <alignment horizontal="right" vertical="center" wrapText="1"/>
    </xf>
    <xf numFmtId="4" fontId="3" fillId="0" borderId="0" xfId="93" applyNumberFormat="1" applyFont="1" applyFill="1" applyAlignment="1">
      <alignment vertical="center"/>
    </xf>
    <xf numFmtId="4" fontId="3" fillId="0" borderId="0" xfId="93" applyNumberFormat="1" applyFont="1" applyFill="1" applyBorder="1" applyAlignment="1">
      <alignment horizontal="center" vertical="center"/>
    </xf>
    <xf numFmtId="4" fontId="3" fillId="0" borderId="0" xfId="93" applyNumberFormat="1" applyFont="1" applyFill="1" applyBorder="1" applyAlignment="1">
      <alignment horizontal="right" vertical="center"/>
    </xf>
    <xf numFmtId="4" fontId="3" fillId="0" borderId="0" xfId="93" applyNumberFormat="1" applyFont="1" applyFill="1" applyBorder="1" applyAlignment="1">
      <alignment vertical="center"/>
    </xf>
    <xf numFmtId="4" fontId="5" fillId="0" borderId="0" xfId="72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" fillId="0" borderId="0" xfId="81" applyFont="1" applyFill="1" applyAlignment="1">
      <alignment horizontal="center" vertical="center"/>
    </xf>
    <xf numFmtId="0" fontId="5" fillId="0" borderId="0" xfId="81" applyFont="1" applyFill="1" applyAlignment="1">
      <alignment vertical="center"/>
    </xf>
    <xf numFmtId="4" fontId="5" fillId="0" borderId="0" xfId="81" applyNumberFormat="1" applyFont="1" applyFill="1" applyAlignment="1">
      <alignment horizontal="right" vertical="center"/>
    </xf>
    <xf numFmtId="0" fontId="3" fillId="0" borderId="0" xfId="81" applyFont="1" applyFill="1" applyAlignment="1">
      <alignment vertical="center"/>
    </xf>
    <xf numFmtId="4" fontId="9" fillId="0" borderId="0" xfId="61" applyFont="1" applyFill="1" applyAlignment="1">
      <alignment horizontal="center" vertical="center"/>
    </xf>
    <xf numFmtId="4" fontId="9" fillId="0" borderId="0" xfId="61" applyNumberFormat="1" applyFont="1" applyFill="1" applyAlignment="1">
      <alignment horizontal="right" vertical="center"/>
    </xf>
    <xf numFmtId="4" fontId="8" fillId="0" borderId="0" xfId="81" applyNumberFormat="1" applyFont="1" applyFill="1" applyAlignment="1">
      <alignment horizontal="right" vertical="center"/>
    </xf>
    <xf numFmtId="167" fontId="9" fillId="0" borderId="0" xfId="40" applyFont="1" applyFill="1" applyAlignment="1">
      <alignment horizontal="center" vertical="center"/>
    </xf>
    <xf numFmtId="4" fontId="8" fillId="0" borderId="0" xfId="40" applyNumberFormat="1" applyFont="1" applyFill="1" applyAlignment="1">
      <alignment horizontal="right" vertical="center"/>
    </xf>
    <xf numFmtId="4" fontId="8" fillId="0" borderId="0" xfId="58" applyNumberFormat="1" applyFont="1" applyFill="1" applyAlignment="1">
      <alignment horizontal="right" vertical="center"/>
    </xf>
    <xf numFmtId="167" fontId="9" fillId="0" borderId="0" xfId="40" applyFont="1" applyFill="1" applyBorder="1" applyAlignment="1">
      <alignment horizontal="center" vertical="center"/>
    </xf>
    <xf numFmtId="4" fontId="8" fillId="0" borderId="0" xfId="40" applyNumberFormat="1" applyFont="1" applyFill="1" applyBorder="1" applyAlignment="1">
      <alignment horizontal="right" vertical="center"/>
    </xf>
    <xf numFmtId="0" fontId="3" fillId="0" borderId="0" xfId="81" applyFont="1" applyFill="1" applyBorder="1" applyAlignment="1">
      <alignment vertical="center"/>
    </xf>
    <xf numFmtId="0" fontId="5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4" fontId="9" fillId="0" borderId="0" xfId="58" applyNumberFormat="1" applyFont="1" applyFill="1" applyAlignment="1">
      <alignment horizontal="right" vertical="center"/>
    </xf>
    <xf numFmtId="0" fontId="9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vertical="center"/>
    </xf>
    <xf numFmtId="4" fontId="8" fillId="0" borderId="0" xfId="38" applyNumberFormat="1" applyFont="1" applyFill="1" applyAlignment="1">
      <alignment horizontal="right" vertical="center"/>
    </xf>
    <xf numFmtId="0" fontId="3" fillId="0" borderId="0" xfId="8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67" fontId="5" fillId="0" borderId="0" xfId="38" applyFont="1" applyFill="1" applyBorder="1" applyAlignment="1">
      <alignment horizontal="right" vertical="center"/>
    </xf>
    <xf numFmtId="4" fontId="8" fillId="0" borderId="0" xfId="38" applyNumberFormat="1" applyFont="1" applyFill="1" applyBorder="1" applyAlignment="1">
      <alignment horizontal="right" vertical="center"/>
    </xf>
    <xf numFmtId="0" fontId="9" fillId="0" borderId="0" xfId="55" applyFont="1" applyFill="1" applyAlignment="1">
      <alignment horizontal="center" vertical="center" wrapText="1"/>
    </xf>
    <xf numFmtId="0" fontId="16" fillId="0" borderId="0" xfId="55" applyFont="1" applyFill="1" applyAlignment="1">
      <alignment vertical="center" wrapText="1"/>
    </xf>
    <xf numFmtId="167" fontId="8" fillId="0" borderId="0" xfId="26" applyFont="1" applyFill="1" applyAlignment="1">
      <alignment horizontal="center" vertical="center" wrapText="1"/>
    </xf>
    <xf numFmtId="167" fontId="8" fillId="0" borderId="0" xfId="37" applyFont="1" applyFill="1" applyAlignment="1">
      <alignment horizontal="center" vertical="center" wrapText="1"/>
    </xf>
    <xf numFmtId="167" fontId="9" fillId="0" borderId="0" xfId="37" applyFont="1" applyFill="1" applyAlignment="1">
      <alignment horizontal="center" vertical="center" wrapText="1"/>
    </xf>
    <xf numFmtId="0" fontId="9" fillId="0" borderId="0" xfId="72" applyFont="1" applyFill="1" applyBorder="1" applyAlignment="1">
      <alignment vertical="center"/>
    </xf>
    <xf numFmtId="4" fontId="9" fillId="0" borderId="0" xfId="72" applyNumberFormat="1" applyFont="1" applyFill="1" applyAlignment="1">
      <alignment vertical="center"/>
    </xf>
    <xf numFmtId="4" fontId="8" fillId="0" borderId="0" xfId="72" applyNumberFormat="1" applyFont="1" applyFill="1" applyBorder="1" applyAlignment="1">
      <alignment horizontal="right" vertical="center"/>
    </xf>
    <xf numFmtId="4" fontId="8" fillId="0" borderId="0" xfId="72" applyNumberFormat="1" applyFont="1" applyFill="1" applyAlignment="1">
      <alignment horizontal="right" vertical="center"/>
    </xf>
    <xf numFmtId="4" fontId="8" fillId="0" borderId="0" xfId="72" applyNumberFormat="1" applyFont="1" applyFill="1" applyAlignment="1">
      <alignment vertical="center" wrapText="1"/>
    </xf>
    <xf numFmtId="4" fontId="9" fillId="0" borderId="0" xfId="72" applyNumberFormat="1" applyFont="1" applyFill="1" applyAlignment="1">
      <alignment horizontal="center" vertical="center"/>
    </xf>
    <xf numFmtId="4" fontId="9" fillId="0" borderId="0" xfId="72" applyNumberFormat="1" applyFont="1" applyFill="1" applyAlignment="1">
      <alignment horizontal="right" vertical="center"/>
    </xf>
    <xf numFmtId="4" fontId="9" fillId="0" borderId="0" xfId="72" applyNumberFormat="1" applyFont="1" applyFill="1" applyBorder="1" applyAlignment="1">
      <alignment vertical="center"/>
    </xf>
    <xf numFmtId="4" fontId="8" fillId="0" borderId="0" xfId="72" applyNumberFormat="1" applyFont="1" applyFill="1" applyBorder="1" applyAlignment="1">
      <alignment vertical="center"/>
    </xf>
    <xf numFmtId="4" fontId="9" fillId="0" borderId="0" xfId="72" applyNumberFormat="1" applyFont="1" applyFill="1" applyAlignment="1">
      <alignment vertical="center" wrapText="1"/>
    </xf>
    <xf numFmtId="0" fontId="8" fillId="0" borderId="0" xfId="72" applyFont="1" applyFill="1" applyAlignment="1">
      <alignment horizontal="center" vertical="center"/>
    </xf>
    <xf numFmtId="0" fontId="8" fillId="0" borderId="0" xfId="72" applyFont="1" applyFill="1" applyBorder="1" applyAlignment="1">
      <alignment vertical="center"/>
    </xf>
    <xf numFmtId="4" fontId="8" fillId="0" borderId="0" xfId="72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41" applyNumberFormat="1" applyFont="1" applyFill="1" applyAlignment="1">
      <alignment vertical="center"/>
    </xf>
    <xf numFmtId="4" fontId="8" fillId="0" borderId="0" xfId="41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10" fontId="3" fillId="0" borderId="0" xfId="8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3" fillId="0" borderId="0" xfId="80" applyNumberFormat="1" applyFont="1" applyFill="1" applyAlignment="1">
      <alignment vertical="center"/>
    </xf>
    <xf numFmtId="167" fontId="3" fillId="0" borderId="0" xfId="80" applyFont="1" applyFill="1" applyAlignment="1">
      <alignment horizontal="right" vertical="center"/>
    </xf>
    <xf numFmtId="4" fontId="8" fillId="0" borderId="0" xfId="72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28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left" vertical="center"/>
    </xf>
    <xf numFmtId="171" fontId="3" fillId="0" borderId="0" xfId="74" applyNumberFormat="1" applyFont="1" applyFill="1" applyAlignment="1">
      <alignment horizontal="right" vertical="center"/>
    </xf>
    <xf numFmtId="0" fontId="3" fillId="0" borderId="0" xfId="74" applyNumberFormat="1" applyFont="1" applyFill="1" applyAlignment="1">
      <alignment vertical="center"/>
    </xf>
    <xf numFmtId="0" fontId="3" fillId="0" borderId="0" xfId="75" applyFont="1" applyFill="1" applyAlignment="1">
      <alignment vertical="center"/>
    </xf>
    <xf numFmtId="0" fontId="3" fillId="0" borderId="0" xfId="75" applyFont="1" applyFill="1" applyAlignment="1">
      <alignment vertical="center" wrapText="1"/>
    </xf>
    <xf numFmtId="4" fontId="3" fillId="0" borderId="0" xfId="30" applyNumberFormat="1" applyFont="1" applyFill="1" applyAlignment="1">
      <alignment vertical="center"/>
    </xf>
    <xf numFmtId="4" fontId="3" fillId="0" borderId="0" xfId="75" applyNumberFormat="1" applyFont="1" applyFill="1" applyAlignment="1">
      <alignment horizontal="center" vertical="center"/>
    </xf>
    <xf numFmtId="4" fontId="3" fillId="0" borderId="0" xfId="30" applyNumberFormat="1" applyFont="1" applyFill="1" applyAlignment="1">
      <alignment horizontal="right" vertical="center"/>
    </xf>
    <xf numFmtId="4" fontId="5" fillId="0" borderId="0" xfId="30" applyNumberFormat="1" applyFont="1" applyFill="1" applyAlignment="1">
      <alignment horizontal="right" vertical="center"/>
    </xf>
    <xf numFmtId="168" fontId="9" fillId="0" borderId="0" xfId="91" applyNumberFormat="1" applyFont="1" applyFill="1" applyAlignment="1">
      <alignment horizontal="center" vertical="center"/>
    </xf>
    <xf numFmtId="168" fontId="8" fillId="0" borderId="0" xfId="87" applyNumberFormat="1" applyFont="1" applyFill="1" applyAlignment="1">
      <alignment vertical="center"/>
    </xf>
    <xf numFmtId="173" fontId="9" fillId="0" borderId="0" xfId="91" applyFont="1" applyFill="1" applyAlignment="1">
      <alignment vertical="center"/>
    </xf>
    <xf numFmtId="173" fontId="9" fillId="0" borderId="0" xfId="91" applyFont="1" applyFill="1" applyAlignment="1">
      <alignment horizontal="center" vertical="center"/>
    </xf>
    <xf numFmtId="168" fontId="9" fillId="0" borderId="0" xfId="87" applyNumberFormat="1" applyFont="1" applyFill="1" applyAlignment="1">
      <alignment vertical="center"/>
    </xf>
    <xf numFmtId="168" fontId="9" fillId="0" borderId="0" xfId="87" applyNumberFormat="1" applyFont="1" applyFill="1" applyAlignment="1">
      <alignment horizontal="right" vertical="center"/>
    </xf>
    <xf numFmtId="168" fontId="8" fillId="0" borderId="0" xfId="91" applyNumberFormat="1" applyFont="1" applyFill="1" applyAlignment="1">
      <alignment vertical="center"/>
    </xf>
    <xf numFmtId="168" fontId="9" fillId="0" borderId="0" xfId="91" applyNumberFormat="1" applyFont="1" applyFill="1" applyAlignment="1">
      <alignment horizontal="right" vertical="center"/>
    </xf>
    <xf numFmtId="4" fontId="8" fillId="0" borderId="0" xfId="91" applyNumberFormat="1" applyFont="1" applyFill="1" applyAlignment="1">
      <alignment vertical="center"/>
    </xf>
    <xf numFmtId="168" fontId="8" fillId="0" borderId="0" xfId="91" applyNumberFormat="1" applyFont="1" applyFill="1" applyAlignment="1">
      <alignment horizontal="right" vertical="center"/>
    </xf>
    <xf numFmtId="168" fontId="8" fillId="0" borderId="0" xfId="87" applyNumberFormat="1" applyFont="1" applyFill="1" applyAlignment="1">
      <alignment horizontal="right" vertical="center"/>
    </xf>
    <xf numFmtId="4" fontId="8" fillId="0" borderId="0" xfId="92" applyNumberFormat="1" applyFont="1" applyFill="1" applyAlignment="1">
      <alignment vertical="center"/>
    </xf>
    <xf numFmtId="0" fontId="9" fillId="0" borderId="0" xfId="92" applyFont="1" applyFill="1" applyAlignment="1">
      <alignment vertical="center"/>
    </xf>
    <xf numFmtId="0" fontId="9" fillId="0" borderId="0" xfId="91" applyNumberFormat="1" applyFont="1" applyFill="1" applyAlignment="1">
      <alignment horizontal="center" vertical="center"/>
    </xf>
    <xf numFmtId="0" fontId="9" fillId="0" borderId="0" xfId="91" applyNumberFormat="1" applyFont="1" applyFill="1" applyAlignment="1">
      <alignment horizontal="right" vertical="center"/>
    </xf>
    <xf numFmtId="4" fontId="3" fillId="0" borderId="0" xfId="28" applyNumberFormat="1" applyFont="1" applyFill="1" applyBorder="1" applyAlignment="1">
      <alignment horizontal="left" vertical="center"/>
    </xf>
    <xf numFmtId="4" fontId="5" fillId="0" borderId="0" xfId="28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7" fontId="17" fillId="0" borderId="16" xfId="26" applyFont="1" applyBorder="1" applyAlignment="1">
      <alignment vertical="center"/>
    </xf>
    <xf numFmtId="167" fontId="17" fillId="0" borderId="17" xfId="26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167" fontId="17" fillId="0" borderId="15" xfId="26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167" fontId="17" fillId="0" borderId="12" xfId="26" applyFont="1" applyBorder="1" applyAlignment="1">
      <alignment horizontal="right" vertical="center"/>
    </xf>
    <xf numFmtId="167" fontId="17" fillId="0" borderId="6" xfId="26" applyFont="1" applyBorder="1" applyAlignment="1">
      <alignment horizontal="right" vertical="center"/>
    </xf>
    <xf numFmtId="167" fontId="17" fillId="0" borderId="19" xfId="26" applyFont="1" applyBorder="1" applyAlignment="1">
      <alignment horizontal="right" vertical="center"/>
    </xf>
    <xf numFmtId="167" fontId="17" fillId="0" borderId="18" xfId="26" applyFont="1" applyFill="1" applyBorder="1" applyAlignment="1">
      <alignment vertical="center"/>
    </xf>
    <xf numFmtId="167" fontId="17" fillId="0" borderId="11" xfId="26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167" fontId="17" fillId="0" borderId="15" xfId="26" applyFont="1" applyBorder="1" applyAlignment="1">
      <alignment horizontal="right" vertical="center"/>
    </xf>
    <xf numFmtId="0" fontId="3" fillId="0" borderId="9" xfId="72" applyFont="1" applyFill="1" applyBorder="1" applyAlignment="1">
      <alignment horizontal="right" vertical="center"/>
    </xf>
    <xf numFmtId="0" fontId="3" fillId="0" borderId="5" xfId="76" applyFont="1" applyFill="1" applyBorder="1" applyAlignment="1">
      <alignment horizontal="justify" vertical="center" wrapText="1"/>
    </xf>
    <xf numFmtId="4" fontId="3" fillId="0" borderId="5" xfId="76" applyNumberFormat="1" applyFont="1" applyFill="1" applyBorder="1" applyAlignment="1">
      <alignment horizontal="right" vertical="center"/>
    </xf>
    <xf numFmtId="0" fontId="3" fillId="0" borderId="5" xfId="7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40" applyNumberFormat="1" applyFont="1" applyFill="1" applyBorder="1" applyAlignment="1">
      <alignment horizontal="right" vertical="center"/>
    </xf>
    <xf numFmtId="167" fontId="9" fillId="0" borderId="5" xfId="40" applyFont="1" applyFill="1" applyBorder="1" applyAlignment="1">
      <alignment horizontal="center" vertical="center"/>
    </xf>
    <xf numFmtId="4" fontId="9" fillId="0" borderId="5" xfId="61" applyNumberFormat="1" applyFont="1" applyFill="1" applyBorder="1" applyAlignment="1">
      <alignment horizontal="right" vertical="center"/>
    </xf>
    <xf numFmtId="0" fontId="3" fillId="0" borderId="5" xfId="58" applyFont="1" applyFill="1" applyBorder="1" applyAlignment="1">
      <alignment vertical="center"/>
    </xf>
    <xf numFmtId="4" fontId="9" fillId="0" borderId="5" xfId="61" applyFont="1" applyFill="1" applyBorder="1" applyAlignment="1">
      <alignment horizontal="center" vertical="center"/>
    </xf>
    <xf numFmtId="0" fontId="3" fillId="0" borderId="5" xfId="8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5" xfId="38" applyNumberFormat="1" applyFont="1" applyFill="1" applyBorder="1" applyAlignment="1">
      <alignment horizontal="right" vertical="center"/>
    </xf>
    <xf numFmtId="4" fontId="9" fillId="0" borderId="9" xfId="58" applyNumberFormat="1" applyFont="1" applyFill="1" applyBorder="1" applyAlignment="1">
      <alignment horizontal="right" vertical="center"/>
    </xf>
    <xf numFmtId="4" fontId="8" fillId="0" borderId="10" xfId="38" applyNumberFormat="1" applyFont="1" applyFill="1" applyBorder="1" applyAlignment="1">
      <alignment horizontal="right" vertical="center"/>
    </xf>
    <xf numFmtId="4" fontId="8" fillId="0" borderId="11" xfId="38" applyNumberFormat="1" applyFont="1" applyFill="1" applyBorder="1" applyAlignment="1">
      <alignment horizontal="right" vertical="center"/>
    </xf>
    <xf numFmtId="4" fontId="8" fillId="0" borderId="5" xfId="40" applyNumberFormat="1" applyFont="1" applyFill="1" applyBorder="1" applyAlignment="1">
      <alignment horizontal="right" vertical="center"/>
    </xf>
    <xf numFmtId="4" fontId="8" fillId="0" borderId="9" xfId="40" applyNumberFormat="1" applyFont="1" applyFill="1" applyBorder="1" applyAlignment="1">
      <alignment horizontal="right" vertical="center"/>
    </xf>
    <xf numFmtId="4" fontId="8" fillId="0" borderId="11" xfId="40" applyNumberFormat="1" applyFont="1" applyFill="1" applyBorder="1" applyAlignment="1">
      <alignment horizontal="right" vertical="center"/>
    </xf>
    <xf numFmtId="4" fontId="8" fillId="0" borderId="11" xfId="58" applyNumberFormat="1" applyFont="1" applyFill="1" applyBorder="1" applyAlignment="1">
      <alignment horizontal="right" vertical="center"/>
    </xf>
    <xf numFmtId="4" fontId="8" fillId="0" borderId="5" xfId="81" applyNumberFormat="1" applyFont="1" applyFill="1" applyBorder="1" applyAlignment="1">
      <alignment horizontal="right" vertical="center"/>
    </xf>
    <xf numFmtId="4" fontId="9" fillId="0" borderId="5" xfId="72" applyNumberFormat="1" applyFont="1" applyFill="1" applyBorder="1" applyAlignment="1">
      <alignment vertical="center" wrapText="1"/>
    </xf>
    <xf numFmtId="4" fontId="9" fillId="0" borderId="5" xfId="72" applyNumberFormat="1" applyFont="1" applyFill="1" applyBorder="1" applyAlignment="1">
      <alignment vertical="center"/>
    </xf>
    <xf numFmtId="4" fontId="9" fillId="0" borderId="5" xfId="72" applyNumberFormat="1" applyFont="1" applyFill="1" applyBorder="1" applyAlignment="1">
      <alignment horizontal="center" vertical="center"/>
    </xf>
    <xf numFmtId="4" fontId="9" fillId="0" borderId="5" xfId="72" applyNumberFormat="1" applyFont="1" applyFill="1" applyBorder="1" applyAlignment="1">
      <alignment horizontal="right" vertical="center"/>
    </xf>
    <xf numFmtId="4" fontId="8" fillId="0" borderId="5" xfId="72" applyNumberFormat="1" applyFont="1" applyFill="1" applyBorder="1" applyAlignment="1">
      <alignment horizontal="right" vertical="center"/>
    </xf>
    <xf numFmtId="0" fontId="27" fillId="17" borderId="2" xfId="56" applyFont="1" applyFill="1" applyBorder="1" applyAlignment="1">
      <alignment horizontal="center" vertical="center"/>
    </xf>
    <xf numFmtId="0" fontId="27" fillId="17" borderId="3" xfId="56" applyFont="1" applyFill="1" applyBorder="1" applyAlignment="1">
      <alignment horizontal="center" vertical="center" wrapText="1"/>
    </xf>
    <xf numFmtId="4" fontId="27" fillId="17" borderId="3" xfId="29" applyNumberFormat="1" applyFont="1" applyFill="1" applyBorder="1" applyAlignment="1">
      <alignment horizontal="center" vertical="center"/>
    </xf>
    <xf numFmtId="4" fontId="27" fillId="17" borderId="3" xfId="56" applyNumberFormat="1" applyFont="1" applyFill="1" applyBorder="1" applyAlignment="1">
      <alignment horizontal="center" vertical="center"/>
    </xf>
    <xf numFmtId="4" fontId="27" fillId="17" borderId="3" xfId="51" applyNumberFormat="1" applyFont="1" applyFill="1" applyBorder="1" applyAlignment="1">
      <alignment horizontal="center" vertical="center"/>
    </xf>
    <xf numFmtId="4" fontId="27" fillId="17" borderId="4" xfId="41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0" fontId="9" fillId="0" borderId="13" xfId="41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4" fontId="9" fillId="0" borderId="14" xfId="4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0" fontId="3" fillId="0" borderId="13" xfId="8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" fontId="3" fillId="0" borderId="13" xfId="80" applyNumberFormat="1" applyFont="1" applyFill="1" applyBorder="1" applyAlignment="1">
      <alignment vertical="center"/>
    </xf>
    <xf numFmtId="167" fontId="3" fillId="0" borderId="14" xfId="80" applyFont="1" applyFill="1" applyBorder="1" applyAlignment="1">
      <alignment horizontal="right" vertical="center"/>
    </xf>
    <xf numFmtId="167" fontId="8" fillId="0" borderId="13" xfId="37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0" fontId="8" fillId="0" borderId="13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horizontal="left" vertical="center" wrapText="1"/>
    </xf>
    <xf numFmtId="0" fontId="8" fillId="0" borderId="13" xfId="55" applyFont="1" applyFill="1" applyBorder="1" applyAlignment="1">
      <alignment horizontal="center" vertical="center" wrapText="1"/>
    </xf>
    <xf numFmtId="43" fontId="15" fillId="0" borderId="0" xfId="0" applyNumberFormat="1" applyFont="1" applyFill="1" applyAlignment="1">
      <alignment vertical="center"/>
    </xf>
    <xf numFmtId="167" fontId="15" fillId="0" borderId="0" xfId="26" applyFont="1" applyFill="1" applyAlignment="1">
      <alignment vertical="center"/>
    </xf>
    <xf numFmtId="0" fontId="8" fillId="0" borderId="8" xfId="55" applyFont="1" applyFill="1" applyBorder="1" applyAlignment="1">
      <alignment horizontal="left" vertical="center" wrapText="1"/>
    </xf>
    <xf numFmtId="0" fontId="8" fillId="0" borderId="13" xfId="5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72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49" fontId="27" fillId="16" borderId="0" xfId="0" applyNumberFormat="1" applyFont="1" applyFill="1" applyAlignment="1">
      <alignment horizontal="left" vertical="center"/>
    </xf>
    <xf numFmtId="0" fontId="27" fillId="16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72" applyNumberFormat="1" applyFont="1" applyFill="1" applyAlignment="1">
      <alignment horizontal="left" vertical="center" wrapText="1"/>
    </xf>
    <xf numFmtId="4" fontId="5" fillId="0" borderId="0" xfId="2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8" fillId="0" borderId="0" xfId="72" applyNumberFormat="1" applyFont="1" applyFill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9" fillId="0" borderId="8" xfId="73" applyFont="1" applyFill="1" applyBorder="1" applyAlignment="1">
      <alignment horizontal="left" vertical="center"/>
    </xf>
    <xf numFmtId="0" fontId="9" fillId="0" borderId="13" xfId="73" applyFont="1" applyFill="1" applyBorder="1" applyAlignment="1">
      <alignment horizontal="left" vertical="center"/>
    </xf>
    <xf numFmtId="168" fontId="8" fillId="0" borderId="0" xfId="87" applyNumberFormat="1" applyFont="1" applyFill="1" applyAlignment="1">
      <alignment horizontal="center" vertical="center"/>
    </xf>
    <xf numFmtId="0" fontId="9" fillId="0" borderId="0" xfId="92" applyFont="1" applyFill="1" applyAlignment="1">
      <alignment horizontal="center" vertical="center"/>
    </xf>
    <xf numFmtId="0" fontId="9" fillId="0" borderId="0" xfId="91" applyNumberFormat="1" applyFont="1" applyFill="1" applyAlignment="1">
      <alignment horizontal="center" vertical="center"/>
    </xf>
    <xf numFmtId="173" fontId="9" fillId="0" borderId="0" xfId="91" applyFont="1" applyFill="1" applyAlignment="1">
      <alignment horizontal="center" vertical="center"/>
    </xf>
    <xf numFmtId="168" fontId="9" fillId="0" borderId="0" xfId="87" applyNumberFormat="1" applyFont="1" applyFill="1" applyAlignment="1">
      <alignment horizontal="center" vertical="center"/>
    </xf>
    <xf numFmtId="168" fontId="9" fillId="0" borderId="0" xfId="91" applyNumberFormat="1" applyFont="1" applyFill="1" applyAlignment="1">
      <alignment horizontal="center" vertical="center"/>
    </xf>
    <xf numFmtId="0" fontId="3" fillId="0" borderId="0" xfId="75" applyFont="1" applyFill="1" applyAlignment="1">
      <alignment horizontal="left" vertical="center" wrapText="1"/>
    </xf>
    <xf numFmtId="173" fontId="8" fillId="0" borderId="0" xfId="9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74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4" fontId="26" fillId="17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7" fontId="5" fillId="0" borderId="0" xfId="38" applyFont="1" applyFill="1" applyBorder="1" applyAlignment="1">
      <alignment horizontal="right" vertical="center"/>
    </xf>
  </cellXfs>
  <cellStyles count="96">
    <cellStyle name="Celda de comprobación 2" xfId="1"/>
    <cellStyle name="Comma 2" xfId="2"/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2 2" xfId="12"/>
    <cellStyle name="Énfasis3 - 20%" xfId="13"/>
    <cellStyle name="Énfasis3 - 40%" xfId="14"/>
    <cellStyle name="Énfasis3 - 60%" xfId="15"/>
    <cellStyle name="Énfasis4 - 20%" xfId="16"/>
    <cellStyle name="Énfasis4 - 40%" xfId="17"/>
    <cellStyle name="Énfasis4 - 60%" xfId="18"/>
    <cellStyle name="Énfasis5 - 20%" xfId="19"/>
    <cellStyle name="Énfasis5 - 40%" xfId="20"/>
    <cellStyle name="Énfasis5 - 60%" xfId="21"/>
    <cellStyle name="Énfasis6 - 20%" xfId="22"/>
    <cellStyle name="Énfasis6 - 40%" xfId="23"/>
    <cellStyle name="Énfasis6 - 60%" xfId="24"/>
    <cellStyle name="Énfasis6 2" xfId="86"/>
    <cellStyle name="Euro" xfId="25"/>
    <cellStyle name="Incorrecto 2" xfId="79"/>
    <cellStyle name="Millares" xfId="26" builtinId="3"/>
    <cellStyle name="Millares [0] 2" xfId="27"/>
    <cellStyle name="Millares [0] 3" xfId="28"/>
    <cellStyle name="Millares [0] 5" xfId="29"/>
    <cellStyle name="Millares 10" xfId="30"/>
    <cellStyle name="Millares 10 2" xfId="80"/>
    <cellStyle name="Millares 10 2 2" xfId="85"/>
    <cellStyle name="Millares 11" xfId="31"/>
    <cellStyle name="Millares 12" xfId="32"/>
    <cellStyle name="Millares 12 2" xfId="84"/>
    <cellStyle name="Millares 13" xfId="33"/>
    <cellStyle name="Millares 14" xfId="34"/>
    <cellStyle name="Millares 15" xfId="35"/>
    <cellStyle name="Millares 16" xfId="36"/>
    <cellStyle name="Millares 2" xfId="37"/>
    <cellStyle name="Millares 2 2" xfId="38"/>
    <cellStyle name="Millares 2 2 2 2" xfId="87"/>
    <cellStyle name="Millares 2 3" xfId="39"/>
    <cellStyle name="Millares 2 3 2" xfId="82"/>
    <cellStyle name="Millares 2 4" xfId="40"/>
    <cellStyle name="Millares 2 5" xfId="90"/>
    <cellStyle name="Millares 3" xfId="41"/>
    <cellStyle name="Millares 3 2" xfId="42"/>
    <cellStyle name="Millares 3 2 2" xfId="78"/>
    <cellStyle name="Millares 3 2 3" xfId="83"/>
    <cellStyle name="Millares 4" xfId="43"/>
    <cellStyle name="Millares 5" xfId="44"/>
    <cellStyle name="Millares 5 2" xfId="45"/>
    <cellStyle name="Millares 5 3" xfId="46"/>
    <cellStyle name="Millares 6" xfId="47"/>
    <cellStyle name="Millares 7" xfId="48"/>
    <cellStyle name="Millares 7 2" xfId="49"/>
    <cellStyle name="Millares 8" xfId="50"/>
    <cellStyle name="Millares 9" xfId="51"/>
    <cellStyle name="Moneda 2" xfId="52"/>
    <cellStyle name="Moneda 2 2" xfId="53"/>
    <cellStyle name="Moneda 3" xfId="54"/>
    <cellStyle name="Normal" xfId="0" builtinId="0"/>
    <cellStyle name="Normal 13" xfId="75"/>
    <cellStyle name="Normal 15" xfId="91"/>
    <cellStyle name="Normal 18" xfId="89"/>
    <cellStyle name="Normal 2" xfId="55"/>
    <cellStyle name="Normal 2 2" xfId="56"/>
    <cellStyle name="Normal 2 2 2 2" xfId="73"/>
    <cellStyle name="Normal 2 2 3 2" xfId="76"/>
    <cellStyle name="Normal 2 3" xfId="57"/>
    <cellStyle name="Normal 2 4" xfId="81"/>
    <cellStyle name="Normal 3" xfId="58"/>
    <cellStyle name="Normal 3 2" xfId="59"/>
    <cellStyle name="Normal 3 2 2" xfId="95"/>
    <cellStyle name="Normal 4" xfId="60"/>
    <cellStyle name="Normal 5" xfId="61"/>
    <cellStyle name="Normal 6" xfId="62"/>
    <cellStyle name="Normal 6 2" xfId="88"/>
    <cellStyle name="Normal 7" xfId="63"/>
    <cellStyle name="Normal 8" xfId="72"/>
    <cellStyle name="Normal 8 2" xfId="93"/>
    <cellStyle name="Normal 9" xfId="77"/>
    <cellStyle name="Normal 9 2" xfId="94"/>
    <cellStyle name="Normal_EDIFICIO VILLA OLIMPICA" xfId="74"/>
    <cellStyle name="Normal_RESIDENCIAL SAN ANDRES 2" xfId="92"/>
    <cellStyle name="Porcentaje 2" xfId="64"/>
    <cellStyle name="Porcentaje 3" xfId="65"/>
    <cellStyle name="Porcentual 2" xfId="66"/>
    <cellStyle name="Porcentual 3" xfId="67"/>
    <cellStyle name="Porcentual 4" xfId="68"/>
    <cellStyle name="Porcentual 5" xfId="69"/>
    <cellStyle name="Porcentual 6" xfId="70"/>
    <cellStyle name="Título de hoja" xfId="71"/>
  </cellStyles>
  <dxfs count="0"/>
  <tableStyles count="0" defaultTableStyle="TableStyleMedium9" defaultPivotStyle="PivotStyleLight16"/>
  <colors>
    <mruColors>
      <color rgb="FFFF0000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1</xdr:row>
      <xdr:rowOff>95249</xdr:rowOff>
    </xdr:from>
    <xdr:to>
      <xdr:col>1</xdr:col>
      <xdr:colOff>718705</xdr:colOff>
      <xdr:row>3</xdr:row>
      <xdr:rowOff>43159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346363"/>
          <a:ext cx="943841" cy="328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DA10A08-F677-46FE-86E0-D2D68CFD9EFA}" diskRevisions="1" revisionId="24" version="3" protected="1">
  <header guid="{8725F605-726A-4E40-9197-E7D76FF8156F}" dateTime="2015-07-09T10:50:45" maxSheetId="2" userName="Frannier Sanchez Guzman" r:id="rId1">
    <sheetIdMap count="1">
      <sheetId val="1"/>
    </sheetIdMap>
  </header>
  <header guid="{5BDAFF46-F8E0-4C1D-B0D3-8D55A4D88718}" dateTime="2015-07-09T10:50:59" maxSheetId="3" userName="Frannier Sanchez Guzman" r:id="rId2" minRId="1">
    <sheetIdMap count="2">
      <sheetId val="1"/>
      <sheetId val="2"/>
    </sheetIdMap>
  </header>
  <header guid="{CDA10A08-F677-46FE-86E0-D2D68CFD9EFA}" dateTime="2015-07-09T11:07:09" maxSheetId="3" userName="Frannier Sanchez Guzman" r:id="rId3" minRId="4" maxRId="2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" sheetId="2" name="[Listado de partidas Universidad de la Policia (nuevo bloque) 8-7-2015.xlsx]Hoja1" sheetPosition="1"/>
  <rcv guid="{A92EE94C-D44E-4213-9194-CE474BABA625}" action="delete"/>
  <rdn rId="0" localSheetId="1" customView="1" name="Z_A92EE94C_D44E_4213_9194_CE474BABA625_.wvu.PrintArea" hidden="1" oldHidden="1">
    <formula>'PRESUP NUEVA UNIV. POLICIA'!$A$1:$G$816</formula>
    <oldFormula>'PRESUP NUEVA UNIV. POLICIA'!$A$1:$G$816</oldFormula>
  </rdn>
  <rdn rId="0" localSheetId="1" customView="1" name="Z_A92EE94C_D44E_4213_9194_CE474BABA625_.wvu.PrintTitles" hidden="1" oldHidden="1">
    <formula>'PRESUP NUEVA UNIV. POLICIA'!$1:$10</formula>
    <oldFormula>'PRESUP NUEVA UNIV. POLICIA'!$1:$10</oldFormula>
  </rdn>
  <rcv guid="{A92EE94C-D44E-4213-9194-CE474BABA62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 numFmtId="4">
    <oc r="G768" t="inlineStr">
      <is>
        <t>-</t>
      </is>
    </oc>
    <nc r="G768"/>
  </rcc>
  <rcc rId="5" sId="1" numFmtId="4">
    <oc r="G769" t="inlineStr">
      <is>
        <t>-</t>
      </is>
    </oc>
    <nc r="G769"/>
  </rcc>
  <rcc rId="6" sId="1" numFmtId="34">
    <oc r="G770" t="inlineStr">
      <is>
        <t>-</t>
      </is>
    </oc>
    <nc r="G770"/>
  </rcc>
  <rcc rId="7" sId="1" numFmtId="34">
    <oc r="G771" t="inlineStr">
      <is>
        <t>-</t>
      </is>
    </oc>
    <nc r="G771"/>
  </rcc>
  <rcc rId="8" sId="1" numFmtId="4">
    <oc r="E222">
      <v>5</v>
    </oc>
    <nc r="E222"/>
  </rcc>
  <rcc rId="9" sId="1" numFmtId="4">
    <oc r="E31">
      <v>5</v>
    </oc>
    <nc r="E31"/>
  </rcc>
  <rcc rId="10" sId="1" numFmtId="4">
    <oc r="E30">
      <v>5</v>
    </oc>
    <nc r="E30"/>
  </rcc>
  <rcc rId="11" sId="1" numFmtId="4">
    <oc r="E29">
      <v>5</v>
    </oc>
    <nc r="E29"/>
  </rcc>
  <rcc rId="12" sId="1" numFmtId="4">
    <oc r="E28">
      <v>5</v>
    </oc>
    <nc r="E28"/>
  </rcc>
  <rcc rId="13" sId="1" numFmtId="4">
    <oc r="E27">
      <v>5</v>
    </oc>
    <nc r="E27"/>
  </rcc>
  <rcc rId="14" sId="1" numFmtId="4">
    <oc r="E26">
      <v>5</v>
    </oc>
    <nc r="E26"/>
  </rcc>
  <rcc rId="15" sId="1" numFmtId="4">
    <oc r="E25">
      <v>5</v>
    </oc>
    <nc r="E25"/>
  </rcc>
  <rcc rId="16" sId="1" numFmtId="4">
    <oc r="E24">
      <v>5</v>
    </oc>
    <nc r="E24"/>
  </rcc>
  <rcc rId="17" sId="1" numFmtId="4">
    <oc r="E23">
      <v>5</v>
    </oc>
    <nc r="E23"/>
  </rcc>
  <rcc rId="18" sId="1" numFmtId="4">
    <oc r="E16">
      <v>5</v>
    </oc>
    <nc r="E16"/>
  </rcc>
  <rcc rId="19" sId="1" numFmtId="4">
    <oc r="E17">
      <v>5</v>
    </oc>
    <nc r="E17"/>
  </rcc>
  <rcc rId="20" sId="1" numFmtId="4">
    <oc r="E18">
      <v>5</v>
    </oc>
    <nc r="E18"/>
  </rcc>
  <rcc rId="21" sId="1" numFmtId="4">
    <oc r="E19">
      <v>5</v>
    </oc>
    <nc r="E19"/>
  </rcc>
  <rcc rId="22" sId="1" numFmtId="4">
    <oc r="E20">
      <v>5</v>
    </oc>
    <nc r="E20"/>
  </rcc>
  <rcc rId="23" sId="1" numFmtId="4">
    <oc r="E21">
      <v>5</v>
    </oc>
    <nc r="E21"/>
  </rcc>
  <rcc rId="24" sId="1" numFmtId="4">
    <oc r="E22">
      <v>5</v>
    </oc>
    <nc r="E22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816"/>
  <sheetViews>
    <sheetView showGridLines="0" tabSelected="1" topLeftCell="A748" zoomScaleNormal="100" zoomScaleSheetLayoutView="100" workbookViewId="0">
      <selection activeCell="E22" sqref="E22"/>
    </sheetView>
  </sheetViews>
  <sheetFormatPr baseColWidth="10" defaultRowHeight="12.75" x14ac:dyDescent="0.25"/>
  <cols>
    <col min="1" max="1" width="4.5703125" style="3" customWidth="1"/>
    <col min="2" max="2" width="34.140625" style="11" customWidth="1"/>
    <col min="3" max="3" width="10.28515625" style="149" customWidth="1"/>
    <col min="4" max="4" width="5" style="89" customWidth="1"/>
    <col min="5" max="5" width="12.85546875" style="311" customWidth="1"/>
    <col min="6" max="6" width="13.85546875" style="149" customWidth="1"/>
    <col min="7" max="7" width="19.42578125" style="213" customWidth="1"/>
    <col min="8" max="8" width="18.140625" style="75" customWidth="1"/>
    <col min="9" max="9" width="21.140625" style="75" customWidth="1"/>
    <col min="10" max="10" width="18.28515625" style="75" customWidth="1"/>
    <col min="11" max="16384" width="11.42578125" style="75"/>
  </cols>
  <sheetData>
    <row r="1" spans="1:11" s="43" customFormat="1" ht="19.5" customHeight="1" x14ac:dyDescent="0.25">
      <c r="A1" s="419" t="s">
        <v>0</v>
      </c>
      <c r="B1" s="419"/>
      <c r="C1" s="419"/>
      <c r="D1" s="419"/>
      <c r="E1" s="419"/>
      <c r="F1" s="419"/>
      <c r="G1" s="419"/>
    </row>
    <row r="2" spans="1:11" s="43" customFormat="1" ht="15.75" x14ac:dyDescent="0.25">
      <c r="A2" s="420" t="s">
        <v>540</v>
      </c>
      <c r="B2" s="420"/>
      <c r="C2" s="420"/>
      <c r="D2" s="420"/>
      <c r="E2" s="420"/>
      <c r="F2" s="420"/>
      <c r="G2" s="420"/>
    </row>
    <row r="3" spans="1:11" s="43" customFormat="1" ht="14.25" customHeight="1" x14ac:dyDescent="0.25">
      <c r="A3" s="421" t="s">
        <v>1</v>
      </c>
      <c r="B3" s="421"/>
      <c r="C3" s="421"/>
      <c r="D3" s="421"/>
      <c r="E3" s="421"/>
      <c r="F3" s="421"/>
      <c r="G3" s="421"/>
    </row>
    <row r="4" spans="1:11" x14ac:dyDescent="0.25">
      <c r="A4" s="2"/>
      <c r="B4" s="391"/>
      <c r="C4" s="391"/>
      <c r="D4" s="391"/>
      <c r="E4" s="391"/>
      <c r="F4" s="74"/>
      <c r="G4" s="73"/>
      <c r="H4" s="43"/>
    </row>
    <row r="5" spans="1:11" s="43" customFormat="1" x14ac:dyDescent="0.25">
      <c r="A5" s="392" t="s">
        <v>478</v>
      </c>
      <c r="B5" s="392"/>
      <c r="C5" s="392"/>
      <c r="D5" s="392"/>
      <c r="E5" s="392"/>
      <c r="F5" s="392"/>
      <c r="G5" s="392"/>
    </row>
    <row r="6" spans="1:11" s="43" customFormat="1" x14ac:dyDescent="0.25">
      <c r="A6" s="392" t="s">
        <v>479</v>
      </c>
      <c r="B6" s="392"/>
      <c r="C6" s="392"/>
      <c r="D6" s="392"/>
      <c r="E6" s="392"/>
      <c r="F6" s="392"/>
      <c r="G6" s="392"/>
    </row>
    <row r="7" spans="1:11" s="43" customFormat="1" ht="15" customHeight="1" x14ac:dyDescent="0.25">
      <c r="A7" s="393" t="s">
        <v>528</v>
      </c>
      <c r="B7" s="393"/>
      <c r="C7" s="393"/>
      <c r="D7" s="393"/>
      <c r="E7" s="393"/>
      <c r="F7" s="393"/>
      <c r="G7" s="393"/>
    </row>
    <row r="8" spans="1:11" ht="13.5" thickBot="1" x14ac:dyDescent="0.3">
      <c r="A8" s="1"/>
      <c r="B8" s="76"/>
      <c r="C8" s="77"/>
      <c r="D8" s="78"/>
      <c r="E8" s="79"/>
      <c r="F8" s="77"/>
      <c r="G8" s="80"/>
      <c r="H8" s="43"/>
    </row>
    <row r="9" spans="1:11" s="81" customFormat="1" ht="15.95" customHeight="1" thickBot="1" x14ac:dyDescent="0.3">
      <c r="A9" s="360" t="s">
        <v>2</v>
      </c>
      <c r="B9" s="361" t="s">
        <v>3</v>
      </c>
      <c r="C9" s="362" t="s">
        <v>4</v>
      </c>
      <c r="D9" s="363" t="s">
        <v>5</v>
      </c>
      <c r="E9" s="364" t="s">
        <v>6</v>
      </c>
      <c r="F9" s="364" t="s">
        <v>7</v>
      </c>
      <c r="G9" s="365" t="s">
        <v>8</v>
      </c>
    </row>
    <row r="10" spans="1:11" s="88" customFormat="1" ht="12" customHeight="1" x14ac:dyDescent="0.25">
      <c r="A10" s="25"/>
      <c r="B10" s="82"/>
      <c r="C10" s="83"/>
      <c r="D10" s="84"/>
      <c r="E10" s="85"/>
      <c r="F10" s="86"/>
      <c r="G10" s="80"/>
      <c r="H10" s="87"/>
    </row>
    <row r="11" spans="1:11" ht="15.75" x14ac:dyDescent="0.25">
      <c r="A11" s="2"/>
      <c r="B11" s="39" t="s">
        <v>481</v>
      </c>
      <c r="C11" s="74"/>
      <c r="E11" s="90"/>
      <c r="F11" s="74"/>
      <c r="G11" s="73"/>
      <c r="H11" s="43"/>
    </row>
    <row r="12" spans="1:11" ht="12" customHeight="1" x14ac:dyDescent="0.25">
      <c r="A12" s="2"/>
      <c r="B12" s="47"/>
      <c r="C12" s="74"/>
      <c r="E12" s="90"/>
      <c r="F12" s="74"/>
      <c r="G12" s="73"/>
      <c r="H12" s="43"/>
    </row>
    <row r="13" spans="1:11" x14ac:dyDescent="0.25">
      <c r="A13" s="2"/>
      <c r="B13" s="47" t="s">
        <v>61</v>
      </c>
      <c r="C13" s="74"/>
      <c r="E13" s="90"/>
      <c r="F13" s="74"/>
      <c r="G13" s="73"/>
      <c r="H13" s="43"/>
    </row>
    <row r="14" spans="1:11" x14ac:dyDescent="0.25">
      <c r="A14" s="2"/>
      <c r="B14" s="47"/>
      <c r="C14" s="74"/>
      <c r="E14" s="90"/>
      <c r="F14" s="74"/>
      <c r="G14" s="73"/>
      <c r="H14" s="43"/>
    </row>
    <row r="15" spans="1:11" s="7" customFormat="1" x14ac:dyDescent="0.25">
      <c r="A15" s="20" t="s">
        <v>28</v>
      </c>
      <c r="B15" s="91" t="s">
        <v>128</v>
      </c>
      <c r="C15" s="92"/>
      <c r="D15" s="92"/>
      <c r="E15" s="93"/>
      <c r="F15" s="94"/>
      <c r="G15" s="95"/>
      <c r="I15" s="15"/>
      <c r="J15" s="15"/>
      <c r="K15" s="15"/>
    </row>
    <row r="16" spans="1:11" s="7" customFormat="1" x14ac:dyDescent="0.25">
      <c r="A16" s="15" t="s">
        <v>81</v>
      </c>
      <c r="B16" s="96" t="s">
        <v>109</v>
      </c>
      <c r="C16" s="97">
        <v>1056.83</v>
      </c>
      <c r="D16" s="98" t="s">
        <v>22</v>
      </c>
      <c r="E16" s="97"/>
      <c r="F16" s="99">
        <f>C16*E16</f>
        <v>0</v>
      </c>
      <c r="G16" s="100"/>
      <c r="H16" s="53"/>
      <c r="I16" s="15"/>
      <c r="J16" s="15"/>
      <c r="K16" s="15"/>
    </row>
    <row r="17" spans="1:11" s="7" customFormat="1" x14ac:dyDescent="0.25">
      <c r="A17" s="15" t="s">
        <v>82</v>
      </c>
      <c r="B17" s="101" t="s">
        <v>107</v>
      </c>
      <c r="C17" s="102">
        <v>1</v>
      </c>
      <c r="D17" s="103" t="s">
        <v>48</v>
      </c>
      <c r="E17" s="104"/>
      <c r="F17" s="99">
        <f t="shared" ref="F17:F20" si="0">C17*E17</f>
        <v>0</v>
      </c>
      <c r="G17" s="100"/>
      <c r="H17" s="53"/>
      <c r="I17" s="15"/>
      <c r="J17" s="15"/>
      <c r="K17" s="15"/>
    </row>
    <row r="18" spans="1:11" s="7" customFormat="1" x14ac:dyDescent="0.25">
      <c r="A18" s="15" t="s">
        <v>83</v>
      </c>
      <c r="B18" s="105" t="s">
        <v>537</v>
      </c>
      <c r="C18" s="102">
        <v>1</v>
      </c>
      <c r="D18" s="103" t="s">
        <v>48</v>
      </c>
      <c r="E18" s="104"/>
      <c r="F18" s="99">
        <f t="shared" si="0"/>
        <v>0</v>
      </c>
      <c r="G18" s="106"/>
      <c r="H18" s="53"/>
      <c r="I18" s="15"/>
      <c r="J18" s="15"/>
      <c r="K18" s="15"/>
    </row>
    <row r="19" spans="1:11" s="7" customFormat="1" x14ac:dyDescent="0.25">
      <c r="A19" s="15" t="s">
        <v>85</v>
      </c>
      <c r="B19" s="107" t="s">
        <v>108</v>
      </c>
      <c r="C19" s="59">
        <v>1</v>
      </c>
      <c r="D19" s="60" t="s">
        <v>11</v>
      </c>
      <c r="E19" s="61"/>
      <c r="F19" s="99">
        <f t="shared" si="0"/>
        <v>0</v>
      </c>
      <c r="G19" s="100"/>
      <c r="I19" s="15"/>
      <c r="J19" s="15"/>
      <c r="K19" s="15"/>
    </row>
    <row r="20" spans="1:11" s="7" customFormat="1" x14ac:dyDescent="0.25">
      <c r="A20" s="7" t="s">
        <v>86</v>
      </c>
      <c r="B20" s="108" t="s">
        <v>296</v>
      </c>
      <c r="C20" s="109">
        <v>1</v>
      </c>
      <c r="D20" s="110" t="s">
        <v>48</v>
      </c>
      <c r="E20" s="111"/>
      <c r="F20" s="99">
        <f t="shared" si="0"/>
        <v>0</v>
      </c>
      <c r="G20" s="112">
        <f>SUM(F16:F20)</f>
        <v>0</v>
      </c>
      <c r="H20" s="113"/>
      <c r="I20" s="15"/>
      <c r="J20" s="15"/>
      <c r="K20" s="15"/>
    </row>
    <row r="21" spans="1:11" s="7" customFormat="1" x14ac:dyDescent="0.25">
      <c r="B21" s="114"/>
      <c r="C21" s="115"/>
      <c r="D21" s="116"/>
      <c r="E21" s="117"/>
      <c r="F21" s="115"/>
      <c r="G21" s="118"/>
      <c r="H21" s="113"/>
      <c r="I21" s="15"/>
      <c r="J21" s="15"/>
      <c r="K21" s="15"/>
    </row>
    <row r="22" spans="1:11" s="53" customFormat="1" x14ac:dyDescent="0.25">
      <c r="A22" s="20" t="s">
        <v>12</v>
      </c>
      <c r="B22" s="119" t="s">
        <v>129</v>
      </c>
      <c r="C22" s="120"/>
      <c r="D22" s="121"/>
      <c r="E22" s="122"/>
      <c r="F22" s="120"/>
      <c r="G22" s="123"/>
      <c r="H22" s="56"/>
      <c r="I22" s="124"/>
      <c r="J22" s="124"/>
      <c r="K22" s="124"/>
    </row>
    <row r="23" spans="1:11" s="53" customFormat="1" x14ac:dyDescent="0.25">
      <c r="A23" s="7" t="s">
        <v>81</v>
      </c>
      <c r="B23" s="125" t="s">
        <v>58</v>
      </c>
      <c r="C23" s="99">
        <v>299.23</v>
      </c>
      <c r="D23" s="98" t="s">
        <v>13</v>
      </c>
      <c r="E23" s="97"/>
      <c r="F23" s="99">
        <f t="shared" ref="F23:F26" si="1">C23*E23</f>
        <v>0</v>
      </c>
      <c r="G23" s="126"/>
      <c r="I23" s="124"/>
      <c r="J23" s="124"/>
      <c r="K23" s="124"/>
    </row>
    <row r="24" spans="1:11" s="53" customFormat="1" ht="15" customHeight="1" x14ac:dyDescent="0.25">
      <c r="A24" s="7" t="s">
        <v>82</v>
      </c>
      <c r="B24" s="57" t="s">
        <v>242</v>
      </c>
      <c r="C24" s="59">
        <v>194.39</v>
      </c>
      <c r="D24" s="60" t="s">
        <v>13</v>
      </c>
      <c r="E24" s="61"/>
      <c r="F24" s="99">
        <f t="shared" si="1"/>
        <v>0</v>
      </c>
      <c r="G24" s="126"/>
      <c r="I24" s="124"/>
      <c r="J24" s="124"/>
      <c r="K24" s="124"/>
    </row>
    <row r="25" spans="1:11" s="53" customFormat="1" x14ac:dyDescent="0.25">
      <c r="A25" s="7" t="s">
        <v>83</v>
      </c>
      <c r="B25" s="57" t="s">
        <v>84</v>
      </c>
      <c r="C25" s="59">
        <v>197.08</v>
      </c>
      <c r="D25" s="60" t="s">
        <v>13</v>
      </c>
      <c r="E25" s="61"/>
      <c r="F25" s="99">
        <f t="shared" si="1"/>
        <v>0</v>
      </c>
      <c r="G25" s="126"/>
      <c r="I25" s="124"/>
      <c r="J25" s="124"/>
      <c r="K25" s="124"/>
    </row>
    <row r="26" spans="1:11" s="53" customFormat="1" x14ac:dyDescent="0.25">
      <c r="A26" s="7" t="s">
        <v>85</v>
      </c>
      <c r="B26" s="127" t="s">
        <v>70</v>
      </c>
      <c r="C26" s="128">
        <v>194.61</v>
      </c>
      <c r="D26" s="129" t="s">
        <v>13</v>
      </c>
      <c r="E26" s="130"/>
      <c r="F26" s="99">
        <f t="shared" si="1"/>
        <v>0</v>
      </c>
      <c r="G26" s="112">
        <f>SUM(F23:F26)</f>
        <v>0</v>
      </c>
      <c r="H26" s="124"/>
      <c r="I26" s="124"/>
      <c r="J26" s="124"/>
      <c r="K26" s="124"/>
    </row>
    <row r="27" spans="1:11" s="53" customFormat="1" x14ac:dyDescent="0.25">
      <c r="A27" s="7"/>
      <c r="B27" s="131"/>
      <c r="C27" s="132"/>
      <c r="D27" s="133"/>
      <c r="E27" s="134"/>
      <c r="F27" s="132"/>
      <c r="G27" s="118"/>
      <c r="H27" s="124"/>
      <c r="I27" s="124"/>
      <c r="J27" s="124"/>
      <c r="K27" s="124"/>
    </row>
    <row r="28" spans="1:11" s="53" customFormat="1" x14ac:dyDescent="0.25">
      <c r="A28" s="20" t="s">
        <v>29</v>
      </c>
      <c r="B28" s="119" t="s">
        <v>130</v>
      </c>
      <c r="C28" s="120"/>
      <c r="D28" s="121"/>
      <c r="E28" s="122"/>
      <c r="F28" s="120"/>
      <c r="G28" s="135"/>
      <c r="H28" s="124"/>
      <c r="I28" s="124"/>
      <c r="J28" s="124"/>
      <c r="K28" s="124"/>
    </row>
    <row r="29" spans="1:11" s="53" customFormat="1" ht="22.5" customHeight="1" x14ac:dyDescent="0.25">
      <c r="A29" s="7" t="s">
        <v>81</v>
      </c>
      <c r="B29" s="125" t="s">
        <v>243</v>
      </c>
      <c r="C29" s="99">
        <v>104.53</v>
      </c>
      <c r="D29" s="98" t="s">
        <v>13</v>
      </c>
      <c r="E29" s="97"/>
      <c r="F29" s="99">
        <f t="shared" ref="F29:F65" si="2">C29*E29</f>
        <v>0</v>
      </c>
      <c r="G29" s="126"/>
      <c r="H29" s="124"/>
      <c r="I29" s="124"/>
      <c r="J29" s="124"/>
      <c r="K29" s="124"/>
    </row>
    <row r="30" spans="1:11" s="53" customFormat="1" x14ac:dyDescent="0.25">
      <c r="A30" s="7" t="s">
        <v>82</v>
      </c>
      <c r="B30" s="59" t="s">
        <v>244</v>
      </c>
      <c r="C30" s="59">
        <v>1.76</v>
      </c>
      <c r="D30" s="60" t="s">
        <v>13</v>
      </c>
      <c r="E30" s="61"/>
      <c r="F30" s="99">
        <f t="shared" si="2"/>
        <v>0</v>
      </c>
      <c r="G30" s="126"/>
      <c r="H30" s="124"/>
      <c r="I30" s="124"/>
      <c r="J30" s="124"/>
      <c r="K30" s="124"/>
    </row>
    <row r="31" spans="1:11" s="53" customFormat="1" ht="12.75" customHeight="1" x14ac:dyDescent="0.25">
      <c r="A31" s="7" t="s">
        <v>83</v>
      </c>
      <c r="B31" s="59" t="s">
        <v>245</v>
      </c>
      <c r="C31" s="59">
        <v>33.72</v>
      </c>
      <c r="D31" s="60" t="s">
        <v>13</v>
      </c>
      <c r="E31" s="61"/>
      <c r="F31" s="99">
        <f t="shared" si="2"/>
        <v>0</v>
      </c>
      <c r="G31" s="126"/>
      <c r="H31" s="124"/>
      <c r="I31" s="124"/>
      <c r="J31" s="124"/>
      <c r="K31" s="124"/>
    </row>
    <row r="32" spans="1:11" s="53" customFormat="1" x14ac:dyDescent="0.25">
      <c r="A32" s="7" t="s">
        <v>85</v>
      </c>
      <c r="B32" s="59" t="s">
        <v>246</v>
      </c>
      <c r="C32" s="59">
        <v>8.1</v>
      </c>
      <c r="D32" s="60" t="s">
        <v>13</v>
      </c>
      <c r="E32" s="61"/>
      <c r="F32" s="99">
        <f t="shared" si="2"/>
        <v>0</v>
      </c>
      <c r="G32" s="126"/>
      <c r="H32" s="124"/>
      <c r="I32" s="124"/>
      <c r="J32" s="124"/>
      <c r="K32" s="124"/>
    </row>
    <row r="33" spans="1:11" s="53" customFormat="1" x14ac:dyDescent="0.25">
      <c r="A33" s="7" t="s">
        <v>86</v>
      </c>
      <c r="B33" s="59" t="s">
        <v>247</v>
      </c>
      <c r="C33" s="59">
        <v>33.75</v>
      </c>
      <c r="D33" s="60" t="s">
        <v>13</v>
      </c>
      <c r="E33" s="61"/>
      <c r="F33" s="99">
        <f t="shared" si="2"/>
        <v>0</v>
      </c>
      <c r="G33" s="126"/>
      <c r="H33" s="124"/>
      <c r="I33" s="124"/>
      <c r="J33" s="124"/>
      <c r="K33" s="124"/>
    </row>
    <row r="34" spans="1:11" s="53" customFormat="1" ht="15" customHeight="1" x14ac:dyDescent="0.25">
      <c r="A34" s="7" t="s">
        <v>87</v>
      </c>
      <c r="B34" s="59" t="s">
        <v>248</v>
      </c>
      <c r="C34" s="59">
        <v>13.5</v>
      </c>
      <c r="D34" s="60" t="s">
        <v>13</v>
      </c>
      <c r="E34" s="61"/>
      <c r="F34" s="99">
        <f t="shared" si="2"/>
        <v>0</v>
      </c>
      <c r="G34" s="126"/>
      <c r="H34" s="124"/>
      <c r="I34" s="124"/>
      <c r="J34" s="124"/>
      <c r="K34" s="124"/>
    </row>
    <row r="35" spans="1:11" s="53" customFormat="1" x14ac:dyDescent="0.25">
      <c r="A35" s="7" t="s">
        <v>88</v>
      </c>
      <c r="B35" s="59" t="s">
        <v>249</v>
      </c>
      <c r="C35" s="59">
        <v>8.1</v>
      </c>
      <c r="D35" s="60" t="s">
        <v>13</v>
      </c>
      <c r="E35" s="61"/>
      <c r="F35" s="99">
        <f t="shared" si="2"/>
        <v>0</v>
      </c>
      <c r="G35" s="126"/>
      <c r="H35" s="124"/>
      <c r="I35" s="124"/>
      <c r="J35" s="124"/>
      <c r="K35" s="124"/>
    </row>
    <row r="36" spans="1:11" s="53" customFormat="1" x14ac:dyDescent="0.25">
      <c r="A36" s="7" t="s">
        <v>21</v>
      </c>
      <c r="B36" s="59" t="s">
        <v>250</v>
      </c>
      <c r="C36" s="59">
        <v>8.1</v>
      </c>
      <c r="D36" s="60" t="s">
        <v>13</v>
      </c>
      <c r="E36" s="61"/>
      <c r="F36" s="99">
        <f t="shared" si="2"/>
        <v>0</v>
      </c>
      <c r="G36" s="126"/>
      <c r="H36" s="124"/>
      <c r="I36" s="124"/>
      <c r="J36" s="124"/>
      <c r="K36" s="124"/>
    </row>
    <row r="37" spans="1:11" s="53" customFormat="1" x14ac:dyDescent="0.25">
      <c r="A37" s="7" t="s">
        <v>23</v>
      </c>
      <c r="B37" s="59" t="s">
        <v>251</v>
      </c>
      <c r="C37" s="59">
        <v>22.33</v>
      </c>
      <c r="D37" s="60" t="s">
        <v>13</v>
      </c>
      <c r="E37" s="61"/>
      <c r="F37" s="99">
        <f t="shared" si="2"/>
        <v>0</v>
      </c>
      <c r="G37" s="126"/>
      <c r="H37" s="124"/>
      <c r="J37" s="124"/>
      <c r="K37" s="124"/>
    </row>
    <row r="38" spans="1:11" s="53" customFormat="1" x14ac:dyDescent="0.25">
      <c r="A38" s="7" t="s">
        <v>24</v>
      </c>
      <c r="B38" s="59" t="s">
        <v>252</v>
      </c>
      <c r="C38" s="59">
        <v>2.42</v>
      </c>
      <c r="D38" s="60" t="s">
        <v>13</v>
      </c>
      <c r="E38" s="61"/>
      <c r="F38" s="99">
        <f t="shared" si="2"/>
        <v>0</v>
      </c>
      <c r="G38" s="126"/>
      <c r="H38" s="124"/>
      <c r="I38" s="124"/>
      <c r="J38" s="124"/>
      <c r="K38" s="124"/>
    </row>
    <row r="39" spans="1:11" s="53" customFormat="1" x14ac:dyDescent="0.25">
      <c r="A39" s="7" t="s">
        <v>25</v>
      </c>
      <c r="B39" s="59" t="s">
        <v>253</v>
      </c>
      <c r="C39" s="59">
        <v>2.06</v>
      </c>
      <c r="D39" s="60" t="s">
        <v>13</v>
      </c>
      <c r="E39" s="61"/>
      <c r="F39" s="99">
        <f t="shared" si="2"/>
        <v>0</v>
      </c>
      <c r="G39" s="126"/>
      <c r="H39" s="124"/>
      <c r="I39" s="124"/>
      <c r="J39" s="124"/>
      <c r="K39" s="124"/>
    </row>
    <row r="40" spans="1:11" s="53" customFormat="1" x14ac:dyDescent="0.25">
      <c r="A40" s="7" t="s">
        <v>26</v>
      </c>
      <c r="B40" s="59" t="s">
        <v>254</v>
      </c>
      <c r="C40" s="59">
        <v>5.95</v>
      </c>
      <c r="D40" s="60" t="s">
        <v>13</v>
      </c>
      <c r="E40" s="61"/>
      <c r="F40" s="99">
        <f t="shared" si="2"/>
        <v>0</v>
      </c>
      <c r="G40" s="126"/>
      <c r="H40" s="124"/>
      <c r="I40" s="124"/>
      <c r="J40" s="124"/>
      <c r="K40" s="124"/>
    </row>
    <row r="41" spans="1:11" s="53" customFormat="1" x14ac:dyDescent="0.25">
      <c r="A41" s="7" t="s">
        <v>27</v>
      </c>
      <c r="B41" s="57" t="s">
        <v>255</v>
      </c>
      <c r="C41" s="59">
        <v>1.68</v>
      </c>
      <c r="D41" s="60" t="s">
        <v>13</v>
      </c>
      <c r="E41" s="61"/>
      <c r="F41" s="99">
        <f t="shared" si="2"/>
        <v>0</v>
      </c>
      <c r="G41" s="126"/>
      <c r="H41" s="124"/>
      <c r="I41" s="124"/>
      <c r="J41" s="124"/>
      <c r="K41" s="124"/>
    </row>
    <row r="42" spans="1:11" s="53" customFormat="1" x14ac:dyDescent="0.25">
      <c r="A42" s="7" t="s">
        <v>30</v>
      </c>
      <c r="B42" s="57" t="s">
        <v>256</v>
      </c>
      <c r="C42" s="59">
        <v>38.08</v>
      </c>
      <c r="D42" s="60" t="s">
        <v>13</v>
      </c>
      <c r="E42" s="61"/>
      <c r="F42" s="99">
        <f t="shared" si="2"/>
        <v>0</v>
      </c>
      <c r="G42" s="126"/>
      <c r="H42" s="124"/>
      <c r="I42" s="124"/>
      <c r="J42" s="124"/>
      <c r="K42" s="124"/>
    </row>
    <row r="43" spans="1:11" s="53" customFormat="1" x14ac:dyDescent="0.25">
      <c r="A43" s="7" t="s">
        <v>31</v>
      </c>
      <c r="B43" s="57" t="s">
        <v>257</v>
      </c>
      <c r="C43" s="59">
        <v>3.8</v>
      </c>
      <c r="D43" s="60" t="s">
        <v>13</v>
      </c>
      <c r="E43" s="61"/>
      <c r="F43" s="99">
        <f t="shared" si="2"/>
        <v>0</v>
      </c>
      <c r="G43" s="126"/>
      <c r="H43" s="124"/>
      <c r="I43" s="124"/>
      <c r="J43" s="124"/>
      <c r="K43" s="124"/>
    </row>
    <row r="44" spans="1:11" s="53" customFormat="1" x14ac:dyDescent="0.25">
      <c r="A44" s="7" t="s">
        <v>32</v>
      </c>
      <c r="B44" s="57" t="s">
        <v>258</v>
      </c>
      <c r="C44" s="59">
        <v>1.47</v>
      </c>
      <c r="D44" s="60" t="s">
        <v>13</v>
      </c>
      <c r="E44" s="61"/>
      <c r="F44" s="99">
        <f t="shared" si="2"/>
        <v>0</v>
      </c>
      <c r="G44" s="126"/>
      <c r="H44" s="124"/>
      <c r="I44" s="124"/>
      <c r="J44" s="124"/>
      <c r="K44" s="124"/>
    </row>
    <row r="45" spans="1:11" s="53" customFormat="1" x14ac:dyDescent="0.25">
      <c r="A45" s="7" t="s">
        <v>33</v>
      </c>
      <c r="B45" s="57" t="s">
        <v>259</v>
      </c>
      <c r="C45" s="59">
        <v>15.92</v>
      </c>
      <c r="D45" s="60" t="s">
        <v>13</v>
      </c>
      <c r="E45" s="61"/>
      <c r="F45" s="99">
        <f t="shared" si="2"/>
        <v>0</v>
      </c>
      <c r="G45" s="126"/>
      <c r="H45" s="124"/>
      <c r="I45" s="124"/>
      <c r="J45" s="124"/>
      <c r="K45" s="124"/>
    </row>
    <row r="46" spans="1:11" s="53" customFormat="1" x14ac:dyDescent="0.25">
      <c r="A46" s="7" t="s">
        <v>34</v>
      </c>
      <c r="B46" s="57" t="s">
        <v>260</v>
      </c>
      <c r="C46" s="59">
        <v>15.92</v>
      </c>
      <c r="D46" s="60" t="s">
        <v>13</v>
      </c>
      <c r="E46" s="61"/>
      <c r="F46" s="99">
        <f t="shared" si="2"/>
        <v>0</v>
      </c>
      <c r="G46" s="126"/>
      <c r="H46" s="124"/>
      <c r="I46" s="124"/>
      <c r="J46" s="124"/>
      <c r="K46" s="124"/>
    </row>
    <row r="47" spans="1:11" s="53" customFormat="1" x14ac:dyDescent="0.25">
      <c r="A47" s="7" t="s">
        <v>35</v>
      </c>
      <c r="B47" s="57" t="s">
        <v>261</v>
      </c>
      <c r="C47" s="59">
        <v>15.92</v>
      </c>
      <c r="D47" s="60" t="s">
        <v>13</v>
      </c>
      <c r="E47" s="61"/>
      <c r="F47" s="99">
        <f t="shared" si="2"/>
        <v>0</v>
      </c>
      <c r="G47" s="126"/>
      <c r="H47" s="124"/>
      <c r="I47" s="124"/>
      <c r="J47" s="124"/>
      <c r="K47" s="124"/>
    </row>
    <row r="48" spans="1:11" s="53" customFormat="1" x14ac:dyDescent="0.25">
      <c r="A48" s="7" t="s">
        <v>36</v>
      </c>
      <c r="B48" s="57" t="s">
        <v>262</v>
      </c>
      <c r="C48" s="59">
        <v>15.92</v>
      </c>
      <c r="D48" s="60" t="s">
        <v>13</v>
      </c>
      <c r="E48" s="61"/>
      <c r="F48" s="99">
        <f t="shared" si="2"/>
        <v>0</v>
      </c>
      <c r="G48" s="126"/>
      <c r="H48" s="124"/>
      <c r="I48" s="124"/>
      <c r="J48" s="124"/>
      <c r="K48" s="124"/>
    </row>
    <row r="49" spans="1:11" s="53" customFormat="1" x14ac:dyDescent="0.25">
      <c r="A49" s="7" t="s">
        <v>37</v>
      </c>
      <c r="B49" s="57" t="s">
        <v>263</v>
      </c>
      <c r="C49" s="59">
        <v>2.96</v>
      </c>
      <c r="D49" s="60" t="s">
        <v>13</v>
      </c>
      <c r="E49" s="61"/>
      <c r="F49" s="99">
        <f t="shared" si="2"/>
        <v>0</v>
      </c>
      <c r="G49" s="126"/>
      <c r="H49" s="124"/>
      <c r="I49" s="124"/>
      <c r="J49" s="124"/>
      <c r="K49" s="124"/>
    </row>
    <row r="50" spans="1:11" s="53" customFormat="1" x14ac:dyDescent="0.25">
      <c r="A50" s="7" t="s">
        <v>38</v>
      </c>
      <c r="B50" s="57" t="s">
        <v>264</v>
      </c>
      <c r="C50" s="59">
        <v>2.96</v>
      </c>
      <c r="D50" s="60" t="s">
        <v>13</v>
      </c>
      <c r="E50" s="61"/>
      <c r="F50" s="99">
        <f t="shared" si="2"/>
        <v>0</v>
      </c>
      <c r="G50" s="126"/>
      <c r="H50" s="124"/>
      <c r="I50" s="124"/>
      <c r="J50" s="124"/>
      <c r="K50" s="124"/>
    </row>
    <row r="51" spans="1:11" s="53" customFormat="1" x14ac:dyDescent="0.25">
      <c r="A51" s="7" t="s">
        <v>39</v>
      </c>
      <c r="B51" s="57" t="s">
        <v>265</v>
      </c>
      <c r="C51" s="59">
        <v>2.96</v>
      </c>
      <c r="D51" s="60" t="s">
        <v>13</v>
      </c>
      <c r="E51" s="61"/>
      <c r="F51" s="99">
        <f t="shared" si="2"/>
        <v>0</v>
      </c>
      <c r="G51" s="126"/>
      <c r="H51" s="124"/>
      <c r="I51" s="124"/>
      <c r="J51" s="124"/>
      <c r="K51" s="124"/>
    </row>
    <row r="52" spans="1:11" s="53" customFormat="1" x14ac:dyDescent="0.25">
      <c r="A52" s="7" t="s">
        <v>40</v>
      </c>
      <c r="B52" s="57" t="s">
        <v>266</v>
      </c>
      <c r="C52" s="59">
        <v>2.96</v>
      </c>
      <c r="D52" s="60" t="s">
        <v>13</v>
      </c>
      <c r="E52" s="61"/>
      <c r="F52" s="99">
        <f t="shared" si="2"/>
        <v>0</v>
      </c>
      <c r="G52" s="126"/>
      <c r="H52" s="124"/>
      <c r="I52" s="124"/>
      <c r="J52" s="124"/>
      <c r="K52" s="124"/>
    </row>
    <row r="53" spans="1:11" s="53" customFormat="1" x14ac:dyDescent="0.25">
      <c r="A53" s="7" t="s">
        <v>41</v>
      </c>
      <c r="B53" s="57" t="s">
        <v>267</v>
      </c>
      <c r="C53" s="59">
        <v>2.96</v>
      </c>
      <c r="D53" s="60" t="s">
        <v>13</v>
      </c>
      <c r="E53" s="61"/>
      <c r="F53" s="99">
        <f t="shared" si="2"/>
        <v>0</v>
      </c>
      <c r="G53" s="126"/>
      <c r="H53" s="124"/>
      <c r="I53" s="124"/>
      <c r="J53" s="124"/>
      <c r="K53" s="124"/>
    </row>
    <row r="54" spans="1:11" s="53" customFormat="1" x14ac:dyDescent="0.25">
      <c r="A54" s="7" t="s">
        <v>42</v>
      </c>
      <c r="B54" s="57" t="s">
        <v>268</v>
      </c>
      <c r="C54" s="59">
        <v>2.96</v>
      </c>
      <c r="D54" s="60" t="s">
        <v>13</v>
      </c>
      <c r="E54" s="61"/>
      <c r="F54" s="99">
        <f t="shared" si="2"/>
        <v>0</v>
      </c>
      <c r="G54" s="126"/>
      <c r="H54" s="124"/>
      <c r="I54" s="124"/>
      <c r="J54" s="124"/>
      <c r="K54" s="124"/>
    </row>
    <row r="55" spans="1:11" s="53" customFormat="1" x14ac:dyDescent="0.25">
      <c r="A55" s="7" t="s">
        <v>72</v>
      </c>
      <c r="B55" s="57" t="s">
        <v>269</v>
      </c>
      <c r="C55" s="59">
        <v>2.96</v>
      </c>
      <c r="D55" s="60" t="s">
        <v>13</v>
      </c>
      <c r="E55" s="61"/>
      <c r="F55" s="99">
        <f t="shared" si="2"/>
        <v>0</v>
      </c>
      <c r="G55" s="126"/>
      <c r="H55" s="124"/>
      <c r="I55" s="124"/>
      <c r="J55" s="124"/>
      <c r="K55" s="124"/>
    </row>
    <row r="56" spans="1:11" s="53" customFormat="1" x14ac:dyDescent="0.25">
      <c r="A56" s="7" t="s">
        <v>120</v>
      </c>
      <c r="B56" s="57" t="s">
        <v>270</v>
      </c>
      <c r="C56" s="59">
        <v>2.96</v>
      </c>
      <c r="D56" s="60" t="s">
        <v>13</v>
      </c>
      <c r="E56" s="61"/>
      <c r="F56" s="99">
        <f t="shared" si="2"/>
        <v>0</v>
      </c>
      <c r="G56" s="126"/>
      <c r="H56" s="124"/>
      <c r="J56" s="124"/>
      <c r="K56" s="124"/>
    </row>
    <row r="57" spans="1:11" s="53" customFormat="1" x14ac:dyDescent="0.25">
      <c r="A57" s="7" t="s">
        <v>121</v>
      </c>
      <c r="B57" s="57" t="s">
        <v>271</v>
      </c>
      <c r="C57" s="59">
        <v>2.96</v>
      </c>
      <c r="D57" s="60" t="s">
        <v>13</v>
      </c>
      <c r="E57" s="61"/>
      <c r="F57" s="99">
        <f t="shared" si="2"/>
        <v>0</v>
      </c>
      <c r="G57" s="126"/>
      <c r="H57" s="124"/>
      <c r="J57" s="124"/>
      <c r="K57" s="124"/>
    </row>
    <row r="58" spans="1:11" s="53" customFormat="1" x14ac:dyDescent="0.25">
      <c r="A58" s="7" t="s">
        <v>122</v>
      </c>
      <c r="B58" s="59" t="s">
        <v>272</v>
      </c>
      <c r="C58" s="59">
        <v>0.19</v>
      </c>
      <c r="D58" s="60" t="s">
        <v>13</v>
      </c>
      <c r="E58" s="61"/>
      <c r="F58" s="99">
        <f t="shared" si="2"/>
        <v>0</v>
      </c>
      <c r="G58" s="126"/>
      <c r="H58" s="124"/>
      <c r="J58" s="124"/>
      <c r="K58" s="124"/>
    </row>
    <row r="59" spans="1:11" s="53" customFormat="1" x14ac:dyDescent="0.25">
      <c r="A59" s="7" t="s">
        <v>123</v>
      </c>
      <c r="B59" s="59" t="s">
        <v>273</v>
      </c>
      <c r="C59" s="59">
        <v>0.2</v>
      </c>
      <c r="D59" s="60" t="s">
        <v>13</v>
      </c>
      <c r="E59" s="61"/>
      <c r="F59" s="99">
        <f t="shared" si="2"/>
        <v>0</v>
      </c>
      <c r="G59" s="126"/>
      <c r="H59" s="124"/>
      <c r="I59" s="124"/>
      <c r="J59" s="124"/>
      <c r="K59" s="124"/>
    </row>
    <row r="60" spans="1:11" s="53" customFormat="1" ht="12.75" customHeight="1" x14ac:dyDescent="0.25">
      <c r="A60" s="7" t="s">
        <v>175</v>
      </c>
      <c r="B60" s="59" t="s">
        <v>275</v>
      </c>
      <c r="C60" s="59">
        <v>0.15</v>
      </c>
      <c r="D60" s="60" t="s">
        <v>13</v>
      </c>
      <c r="E60" s="61"/>
      <c r="F60" s="99">
        <f t="shared" si="2"/>
        <v>0</v>
      </c>
      <c r="G60" s="126"/>
      <c r="H60" s="124"/>
      <c r="I60" s="124"/>
      <c r="J60" s="124"/>
      <c r="K60" s="124"/>
    </row>
    <row r="61" spans="1:11" s="53" customFormat="1" x14ac:dyDescent="0.25">
      <c r="A61" s="7" t="s">
        <v>176</v>
      </c>
      <c r="B61" s="59" t="s">
        <v>274</v>
      </c>
      <c r="C61" s="59">
        <v>0.39</v>
      </c>
      <c r="D61" s="60" t="s">
        <v>13</v>
      </c>
      <c r="E61" s="61"/>
      <c r="F61" s="99">
        <f t="shared" si="2"/>
        <v>0</v>
      </c>
      <c r="G61" s="126"/>
      <c r="H61" s="124"/>
      <c r="I61" s="124"/>
      <c r="J61" s="124"/>
      <c r="K61" s="124"/>
    </row>
    <row r="62" spans="1:11" s="53" customFormat="1" x14ac:dyDescent="0.25">
      <c r="A62" s="7" t="s">
        <v>164</v>
      </c>
      <c r="B62" s="57" t="s">
        <v>276</v>
      </c>
      <c r="C62" s="59">
        <v>151.5</v>
      </c>
      <c r="D62" s="60" t="s">
        <v>13</v>
      </c>
      <c r="E62" s="61"/>
      <c r="F62" s="99">
        <f t="shared" si="2"/>
        <v>0</v>
      </c>
      <c r="G62" s="126"/>
      <c r="H62" s="124"/>
      <c r="I62" s="124"/>
      <c r="J62" s="124"/>
      <c r="K62" s="124"/>
    </row>
    <row r="63" spans="1:11" s="53" customFormat="1" x14ac:dyDescent="0.25">
      <c r="A63" s="7" t="s">
        <v>177</v>
      </c>
      <c r="B63" s="57" t="s">
        <v>277</v>
      </c>
      <c r="C63" s="59">
        <v>14.67</v>
      </c>
      <c r="D63" s="60" t="s">
        <v>13</v>
      </c>
      <c r="E63" s="61"/>
      <c r="F63" s="99">
        <f t="shared" si="2"/>
        <v>0</v>
      </c>
      <c r="G63" s="126"/>
      <c r="J63" s="124"/>
      <c r="K63" s="124"/>
    </row>
    <row r="64" spans="1:11" s="53" customFormat="1" ht="15" x14ac:dyDescent="0.25">
      <c r="A64" s="7" t="s">
        <v>178</v>
      </c>
      <c r="B64" s="57" t="s">
        <v>278</v>
      </c>
      <c r="C64" s="59">
        <v>0.33</v>
      </c>
      <c r="D64" s="60" t="s">
        <v>13</v>
      </c>
      <c r="E64" s="61"/>
      <c r="F64" s="99">
        <f t="shared" si="2"/>
        <v>0</v>
      </c>
      <c r="G64" s="126"/>
      <c r="H64" s="124"/>
      <c r="I64" s="56"/>
      <c r="J64" s="124"/>
      <c r="K64" s="124"/>
    </row>
    <row r="65" spans="1:11" s="53" customFormat="1" ht="15" x14ac:dyDescent="0.25">
      <c r="A65" s="7" t="s">
        <v>280</v>
      </c>
      <c r="B65" s="57" t="s">
        <v>279</v>
      </c>
      <c r="C65" s="59">
        <v>8.5000000000000006E-2</v>
      </c>
      <c r="D65" s="60" t="s">
        <v>13</v>
      </c>
      <c r="E65" s="61"/>
      <c r="F65" s="99">
        <f t="shared" si="2"/>
        <v>0</v>
      </c>
      <c r="G65" s="137">
        <f>SUM(F29:F65)</f>
        <v>0</v>
      </c>
      <c r="H65" s="113"/>
      <c r="I65" s="56"/>
      <c r="J65" s="124"/>
      <c r="K65" s="124"/>
    </row>
    <row r="66" spans="1:11" s="53" customFormat="1" x14ac:dyDescent="0.25">
      <c r="A66" s="7"/>
      <c r="B66" s="138"/>
      <c r="C66" s="56"/>
      <c r="D66" s="54"/>
      <c r="E66" s="55"/>
      <c r="F66" s="56"/>
      <c r="G66" s="51"/>
      <c r="H66" s="113"/>
      <c r="I66" s="56"/>
      <c r="J66" s="124"/>
      <c r="K66" s="124"/>
    </row>
    <row r="67" spans="1:11" s="7" customFormat="1" x14ac:dyDescent="0.25">
      <c r="A67" s="20" t="s">
        <v>43</v>
      </c>
      <c r="B67" s="21" t="s">
        <v>131</v>
      </c>
      <c r="C67" s="53"/>
      <c r="D67" s="54"/>
      <c r="E67" s="55"/>
      <c r="F67" s="56"/>
      <c r="G67" s="51"/>
      <c r="H67" s="54"/>
      <c r="I67" s="15"/>
      <c r="J67" s="15"/>
      <c r="K67" s="15"/>
    </row>
    <row r="68" spans="1:11" s="7" customFormat="1" x14ac:dyDescent="0.25">
      <c r="A68" s="7" t="s">
        <v>81</v>
      </c>
      <c r="B68" s="57" t="s">
        <v>154</v>
      </c>
      <c r="C68" s="59">
        <v>154.36000000000001</v>
      </c>
      <c r="D68" s="60" t="s">
        <v>22</v>
      </c>
      <c r="E68" s="61"/>
      <c r="F68" s="59">
        <f t="shared" ref="F68:F71" si="3">C68*E68</f>
        <v>0</v>
      </c>
      <c r="G68" s="139"/>
      <c r="H68" s="15"/>
      <c r="I68" s="15"/>
      <c r="J68" s="15"/>
      <c r="K68" s="15"/>
    </row>
    <row r="69" spans="1:11" s="53" customFormat="1" ht="27" customHeight="1" x14ac:dyDescent="0.25">
      <c r="A69" s="7" t="s">
        <v>82</v>
      </c>
      <c r="B69" s="57" t="s">
        <v>300</v>
      </c>
      <c r="C69" s="59">
        <v>1114.83</v>
      </c>
      <c r="D69" s="60" t="s">
        <v>22</v>
      </c>
      <c r="E69" s="61"/>
      <c r="F69" s="99">
        <f t="shared" si="3"/>
        <v>0</v>
      </c>
      <c r="G69" s="126"/>
      <c r="H69" s="124"/>
      <c r="I69" s="124"/>
      <c r="J69" s="124"/>
      <c r="K69" s="124"/>
    </row>
    <row r="70" spans="1:11" s="53" customFormat="1" ht="14.25" customHeight="1" x14ac:dyDescent="0.25">
      <c r="A70" s="7" t="s">
        <v>83</v>
      </c>
      <c r="B70" s="57" t="s">
        <v>145</v>
      </c>
      <c r="C70" s="59">
        <v>9.23</v>
      </c>
      <c r="D70" s="60" t="s">
        <v>13</v>
      </c>
      <c r="E70" s="61"/>
      <c r="F70" s="99">
        <f t="shared" si="3"/>
        <v>0</v>
      </c>
      <c r="G70" s="126"/>
      <c r="H70" s="124"/>
      <c r="I70" s="124"/>
      <c r="J70" s="124"/>
      <c r="K70" s="124"/>
    </row>
    <row r="71" spans="1:11" s="53" customFormat="1" ht="13.5" customHeight="1" x14ac:dyDescent="0.25">
      <c r="A71" s="7" t="s">
        <v>85</v>
      </c>
      <c r="B71" s="140" t="s">
        <v>281</v>
      </c>
      <c r="C71" s="59">
        <v>26.89</v>
      </c>
      <c r="D71" s="60" t="s">
        <v>22</v>
      </c>
      <c r="E71" s="61"/>
      <c r="F71" s="99">
        <f t="shared" si="3"/>
        <v>0</v>
      </c>
      <c r="G71" s="137">
        <f>SUM(F68:F71)</f>
        <v>0</v>
      </c>
      <c r="H71" s="124"/>
      <c r="I71" s="124"/>
      <c r="J71" s="124"/>
      <c r="K71" s="124"/>
    </row>
    <row r="72" spans="1:11" s="53" customFormat="1" ht="13.5" customHeight="1" x14ac:dyDescent="0.25">
      <c r="A72" s="7"/>
      <c r="B72" s="141"/>
      <c r="C72" s="56"/>
      <c r="D72" s="54"/>
      <c r="E72" s="55"/>
      <c r="F72" s="56"/>
      <c r="G72" s="52"/>
      <c r="H72" s="124"/>
      <c r="I72" s="124"/>
      <c r="J72" s="124"/>
      <c r="K72" s="124"/>
    </row>
    <row r="73" spans="1:11" s="7" customFormat="1" ht="15" customHeight="1" x14ac:dyDescent="0.25">
      <c r="A73" s="20" t="s">
        <v>44</v>
      </c>
      <c r="B73" s="21" t="s">
        <v>132</v>
      </c>
      <c r="C73" s="53"/>
      <c r="D73" s="54"/>
      <c r="E73" s="55"/>
      <c r="F73" s="56"/>
      <c r="G73" s="51"/>
      <c r="H73" s="15"/>
      <c r="I73" s="15"/>
      <c r="J73" s="15"/>
      <c r="K73" s="15"/>
    </row>
    <row r="74" spans="1:11" s="53" customFormat="1" x14ac:dyDescent="0.25">
      <c r="A74" s="7" t="s">
        <v>81</v>
      </c>
      <c r="B74" s="57" t="s">
        <v>151</v>
      </c>
      <c r="C74" s="59">
        <v>1464.34</v>
      </c>
      <c r="D74" s="60" t="s">
        <v>22</v>
      </c>
      <c r="E74" s="61"/>
      <c r="F74" s="59">
        <f t="shared" ref="F74:F78" si="4">C74*E74</f>
        <v>0</v>
      </c>
      <c r="G74" s="130"/>
      <c r="H74" s="124"/>
      <c r="I74" s="124"/>
      <c r="J74" s="124"/>
      <c r="K74" s="124"/>
    </row>
    <row r="75" spans="1:11" s="53" customFormat="1" x14ac:dyDescent="0.25">
      <c r="A75" s="7" t="s">
        <v>82</v>
      </c>
      <c r="B75" s="57" t="s">
        <v>152</v>
      </c>
      <c r="C75" s="59">
        <v>384.47</v>
      </c>
      <c r="D75" s="60" t="s">
        <v>22</v>
      </c>
      <c r="E75" s="61"/>
      <c r="F75" s="99">
        <f t="shared" si="4"/>
        <v>0</v>
      </c>
      <c r="G75" s="126"/>
      <c r="H75" s="124"/>
      <c r="I75" s="124"/>
      <c r="J75" s="124"/>
      <c r="K75" s="124"/>
    </row>
    <row r="76" spans="1:11" s="53" customFormat="1" x14ac:dyDescent="0.25">
      <c r="A76" s="7" t="s">
        <v>83</v>
      </c>
      <c r="B76" s="57" t="s">
        <v>226</v>
      </c>
      <c r="C76" s="59">
        <v>1413.29</v>
      </c>
      <c r="D76" s="60" t="s">
        <v>22</v>
      </c>
      <c r="E76" s="61"/>
      <c r="F76" s="99">
        <f t="shared" si="4"/>
        <v>0</v>
      </c>
      <c r="G76" s="126"/>
      <c r="H76" s="124"/>
      <c r="I76" s="124"/>
      <c r="J76" s="124"/>
      <c r="K76" s="124"/>
    </row>
    <row r="77" spans="1:11" s="53" customFormat="1" x14ac:dyDescent="0.25">
      <c r="A77" s="7" t="s">
        <v>85</v>
      </c>
      <c r="B77" s="57" t="s">
        <v>153</v>
      </c>
      <c r="C77" s="59">
        <f>C76</f>
        <v>1413.29</v>
      </c>
      <c r="D77" s="60" t="s">
        <v>22</v>
      </c>
      <c r="E77" s="61"/>
      <c r="F77" s="99">
        <f t="shared" si="4"/>
        <v>0</v>
      </c>
      <c r="G77" s="126"/>
      <c r="H77" s="124"/>
      <c r="I77" s="124"/>
      <c r="J77" s="124"/>
      <c r="K77" s="124"/>
    </row>
    <row r="78" spans="1:11" s="53" customFormat="1" x14ac:dyDescent="0.25">
      <c r="A78" s="7" t="s">
        <v>86</v>
      </c>
      <c r="B78" s="57" t="s">
        <v>148</v>
      </c>
      <c r="C78" s="59">
        <v>1782.6</v>
      </c>
      <c r="D78" s="60" t="s">
        <v>45</v>
      </c>
      <c r="E78" s="61"/>
      <c r="F78" s="99">
        <f t="shared" si="4"/>
        <v>0</v>
      </c>
      <c r="G78" s="137">
        <f>SUM(F74:F78)</f>
        <v>0</v>
      </c>
      <c r="H78" s="124"/>
      <c r="I78" s="124"/>
      <c r="J78" s="124"/>
      <c r="K78" s="124"/>
    </row>
    <row r="79" spans="1:11" s="53" customFormat="1" x14ac:dyDescent="0.25">
      <c r="A79" s="7"/>
      <c r="B79" s="138"/>
      <c r="C79" s="56"/>
      <c r="D79" s="54"/>
      <c r="E79" s="55"/>
      <c r="F79" s="56"/>
      <c r="G79" s="52"/>
      <c r="H79" s="124"/>
      <c r="I79" s="124"/>
      <c r="J79" s="124"/>
      <c r="K79" s="124"/>
    </row>
    <row r="80" spans="1:11" s="53" customFormat="1" x14ac:dyDescent="0.25">
      <c r="A80" s="13" t="s">
        <v>46</v>
      </c>
      <c r="B80" s="142" t="s">
        <v>133</v>
      </c>
      <c r="D80" s="9"/>
      <c r="E80" s="72"/>
      <c r="F80" s="56"/>
      <c r="G80" s="72"/>
      <c r="H80" s="124"/>
      <c r="I80" s="124"/>
      <c r="J80" s="124"/>
      <c r="K80" s="124"/>
    </row>
    <row r="81" spans="1:11" s="53" customFormat="1" ht="25.5" x14ac:dyDescent="0.25">
      <c r="A81" s="7" t="s">
        <v>81</v>
      </c>
      <c r="B81" s="57" t="s">
        <v>284</v>
      </c>
      <c r="C81" s="59">
        <v>544.08000000000004</v>
      </c>
      <c r="D81" s="60" t="s">
        <v>22</v>
      </c>
      <c r="E81" s="61"/>
      <c r="F81" s="59">
        <f t="shared" ref="F81:F86" si="5">C81*E81</f>
        <v>0</v>
      </c>
      <c r="G81" s="130"/>
      <c r="H81" s="124"/>
      <c r="I81" s="124"/>
      <c r="J81" s="124"/>
      <c r="K81" s="124"/>
    </row>
    <row r="82" spans="1:11" s="53" customFormat="1" ht="25.5" x14ac:dyDescent="0.25">
      <c r="A82" s="7" t="s">
        <v>82</v>
      </c>
      <c r="B82" s="57" t="s">
        <v>285</v>
      </c>
      <c r="C82" s="59">
        <v>257.76</v>
      </c>
      <c r="D82" s="60" t="s">
        <v>45</v>
      </c>
      <c r="E82" s="61"/>
      <c r="F82" s="99">
        <f t="shared" si="5"/>
        <v>0</v>
      </c>
      <c r="G82" s="126"/>
      <c r="H82" s="124"/>
      <c r="I82" s="124"/>
      <c r="J82" s="124"/>
      <c r="K82" s="124"/>
    </row>
    <row r="83" spans="1:11" s="53" customFormat="1" ht="38.25" x14ac:dyDescent="0.25">
      <c r="A83" s="7" t="s">
        <v>83</v>
      </c>
      <c r="B83" s="58" t="s">
        <v>282</v>
      </c>
      <c r="C83" s="59">
        <v>132.05000000000001</v>
      </c>
      <c r="D83" s="60" t="s">
        <v>22</v>
      </c>
      <c r="E83" s="61"/>
      <c r="F83" s="99">
        <f t="shared" si="5"/>
        <v>0</v>
      </c>
      <c r="G83" s="126"/>
      <c r="H83" s="124"/>
      <c r="I83" s="124"/>
      <c r="J83" s="124"/>
      <c r="K83" s="124"/>
    </row>
    <row r="84" spans="1:11" s="53" customFormat="1" ht="38.25" x14ac:dyDescent="0.25">
      <c r="A84" s="7" t="s">
        <v>17</v>
      </c>
      <c r="B84" s="58" t="s">
        <v>283</v>
      </c>
      <c r="C84" s="59">
        <v>106.46</v>
      </c>
      <c r="D84" s="60" t="s">
        <v>45</v>
      </c>
      <c r="E84" s="61"/>
      <c r="F84" s="99">
        <f t="shared" si="5"/>
        <v>0</v>
      </c>
      <c r="G84" s="126"/>
      <c r="H84" s="124"/>
      <c r="I84" s="124"/>
      <c r="J84" s="124"/>
      <c r="K84" s="124"/>
    </row>
    <row r="85" spans="1:11" s="53" customFormat="1" ht="25.5" x14ac:dyDescent="0.25">
      <c r="A85" s="7" t="s">
        <v>18</v>
      </c>
      <c r="B85" s="58" t="s">
        <v>286</v>
      </c>
      <c r="C85" s="59">
        <v>139.01</v>
      </c>
      <c r="D85" s="60" t="s">
        <v>22</v>
      </c>
      <c r="E85" s="61"/>
      <c r="F85" s="99">
        <f t="shared" si="5"/>
        <v>0</v>
      </c>
      <c r="G85" s="126"/>
      <c r="H85" s="124"/>
      <c r="I85" s="124"/>
      <c r="J85" s="124"/>
      <c r="K85" s="124"/>
    </row>
    <row r="86" spans="1:11" s="53" customFormat="1" ht="25.5" x14ac:dyDescent="0.25">
      <c r="A86" s="9" t="s">
        <v>19</v>
      </c>
      <c r="B86" s="58" t="s">
        <v>287</v>
      </c>
      <c r="C86" s="59">
        <v>49.19</v>
      </c>
      <c r="D86" s="60" t="s">
        <v>45</v>
      </c>
      <c r="E86" s="61"/>
      <c r="F86" s="99">
        <f t="shared" si="5"/>
        <v>0</v>
      </c>
      <c r="G86" s="137">
        <f>SUM(F81:F86)</f>
        <v>0</v>
      </c>
      <c r="H86" s="124"/>
      <c r="I86" s="124"/>
      <c r="J86" s="124"/>
      <c r="K86" s="124"/>
    </row>
    <row r="87" spans="1:11" s="53" customFormat="1" x14ac:dyDescent="0.25">
      <c r="A87" s="9"/>
      <c r="B87" s="143"/>
      <c r="C87" s="56"/>
      <c r="D87" s="54"/>
      <c r="E87" s="55"/>
      <c r="F87" s="56"/>
      <c r="G87" s="51"/>
      <c r="H87" s="124"/>
      <c r="I87" s="124"/>
      <c r="J87" s="124"/>
      <c r="K87" s="124"/>
    </row>
    <row r="88" spans="1:11" s="53" customFormat="1" x14ac:dyDescent="0.25">
      <c r="A88" s="13" t="s">
        <v>49</v>
      </c>
      <c r="B88" s="142" t="s">
        <v>136</v>
      </c>
      <c r="D88" s="9"/>
      <c r="E88" s="72"/>
      <c r="F88" s="56"/>
      <c r="G88" s="72"/>
      <c r="H88" s="124"/>
      <c r="I88" s="124"/>
      <c r="J88" s="124"/>
      <c r="K88" s="124"/>
    </row>
    <row r="89" spans="1:11" s="53" customFormat="1" ht="25.5" x14ac:dyDescent="0.25">
      <c r="A89" s="7" t="s">
        <v>81</v>
      </c>
      <c r="B89" s="57" t="s">
        <v>228</v>
      </c>
      <c r="C89" s="59">
        <v>48.33</v>
      </c>
      <c r="D89" s="60" t="s">
        <v>22</v>
      </c>
      <c r="E89" s="61"/>
      <c r="F89" s="59">
        <f t="shared" ref="F89:F97" si="6">C89*E89</f>
        <v>0</v>
      </c>
      <c r="G89" s="130"/>
      <c r="H89" s="124"/>
      <c r="I89" s="124"/>
      <c r="J89" s="124"/>
      <c r="K89" s="124"/>
    </row>
    <row r="90" spans="1:11" s="53" customFormat="1" ht="25.5" x14ac:dyDescent="0.25">
      <c r="A90" s="7" t="s">
        <v>82</v>
      </c>
      <c r="B90" s="57" t="s">
        <v>227</v>
      </c>
      <c r="C90" s="59">
        <v>350.92</v>
      </c>
      <c r="D90" s="60" t="s">
        <v>22</v>
      </c>
      <c r="E90" s="61"/>
      <c r="F90" s="99">
        <f t="shared" si="6"/>
        <v>0</v>
      </c>
      <c r="G90" s="137">
        <f>SUM(F89:F90)</f>
        <v>0</v>
      </c>
      <c r="H90" s="124"/>
      <c r="I90" s="124"/>
      <c r="J90" s="124"/>
      <c r="K90" s="124"/>
    </row>
    <row r="91" spans="1:11" s="53" customFormat="1" x14ac:dyDescent="0.25">
      <c r="A91" s="13" t="s">
        <v>50</v>
      </c>
      <c r="B91" s="142" t="s">
        <v>137</v>
      </c>
      <c r="D91" s="9"/>
      <c r="E91" s="72"/>
      <c r="F91" s="56"/>
      <c r="G91" s="72"/>
      <c r="H91" s="124"/>
      <c r="I91" s="124"/>
      <c r="J91" s="124"/>
      <c r="K91" s="124"/>
    </row>
    <row r="92" spans="1:11" s="53" customFormat="1" ht="25.5" x14ac:dyDescent="0.25">
      <c r="A92" s="7" t="s">
        <v>81</v>
      </c>
      <c r="B92" s="57" t="s">
        <v>288</v>
      </c>
      <c r="C92" s="59">
        <v>1</v>
      </c>
      <c r="D92" s="60" t="s">
        <v>11</v>
      </c>
      <c r="E92" s="61"/>
      <c r="F92" s="59">
        <f t="shared" si="6"/>
        <v>0</v>
      </c>
      <c r="G92" s="130"/>
      <c r="H92" s="56"/>
      <c r="I92" s="124"/>
      <c r="J92" s="124"/>
      <c r="K92" s="124"/>
    </row>
    <row r="93" spans="1:11" s="53" customFormat="1" ht="25.5" x14ac:dyDescent="0.25">
      <c r="A93" s="7" t="s">
        <v>82</v>
      </c>
      <c r="B93" s="57" t="s">
        <v>289</v>
      </c>
      <c r="C93" s="59">
        <v>1</v>
      </c>
      <c r="D93" s="60" t="s">
        <v>11</v>
      </c>
      <c r="E93" s="61"/>
      <c r="F93" s="99">
        <f t="shared" si="6"/>
        <v>0</v>
      </c>
      <c r="G93" s="126"/>
      <c r="H93" s="56"/>
      <c r="I93" s="124"/>
      <c r="J93" s="124"/>
      <c r="K93" s="124"/>
    </row>
    <row r="94" spans="1:11" s="53" customFormat="1" x14ac:dyDescent="0.25">
      <c r="A94" s="7" t="s">
        <v>83</v>
      </c>
      <c r="B94" s="57" t="s">
        <v>547</v>
      </c>
      <c r="C94" s="59">
        <v>9</v>
      </c>
      <c r="D94" s="60" t="s">
        <v>11</v>
      </c>
      <c r="E94" s="61"/>
      <c r="F94" s="99">
        <f t="shared" si="6"/>
        <v>0</v>
      </c>
      <c r="G94" s="126"/>
      <c r="I94" s="124"/>
      <c r="J94" s="124"/>
      <c r="K94" s="124"/>
    </row>
    <row r="95" spans="1:11" s="53" customFormat="1" x14ac:dyDescent="0.25">
      <c r="A95" s="7" t="s">
        <v>85</v>
      </c>
      <c r="B95" s="57" t="s">
        <v>147</v>
      </c>
      <c r="C95" s="59">
        <v>10</v>
      </c>
      <c r="D95" s="60" t="s">
        <v>11</v>
      </c>
      <c r="E95" s="61"/>
      <c r="F95" s="99">
        <f t="shared" si="6"/>
        <v>0</v>
      </c>
      <c r="G95" s="126"/>
      <c r="I95" s="124"/>
      <c r="J95" s="124"/>
      <c r="K95" s="124"/>
    </row>
    <row r="96" spans="1:11" s="53" customFormat="1" ht="38.25" x14ac:dyDescent="0.25">
      <c r="A96" s="7" t="s">
        <v>86</v>
      </c>
      <c r="B96" s="57" t="s">
        <v>290</v>
      </c>
      <c r="C96" s="59">
        <v>213.49</v>
      </c>
      <c r="D96" s="60" t="s">
        <v>22</v>
      </c>
      <c r="E96" s="61"/>
      <c r="F96" s="99">
        <f t="shared" si="6"/>
        <v>0</v>
      </c>
      <c r="G96" s="112"/>
      <c r="I96" s="124"/>
      <c r="J96" s="124"/>
      <c r="K96" s="124"/>
    </row>
    <row r="97" spans="1:11" s="53" customFormat="1" x14ac:dyDescent="0.25">
      <c r="A97" s="7" t="s">
        <v>19</v>
      </c>
      <c r="B97" s="57" t="s">
        <v>293</v>
      </c>
      <c r="C97" s="59">
        <f>C96*10.76</f>
        <v>2297.1523999999999</v>
      </c>
      <c r="D97" s="60" t="s">
        <v>16</v>
      </c>
      <c r="E97" s="61"/>
      <c r="F97" s="99">
        <f t="shared" si="6"/>
        <v>0</v>
      </c>
      <c r="G97" s="137">
        <f>SUM(F92:F97)</f>
        <v>0</v>
      </c>
      <c r="I97" s="124"/>
      <c r="J97" s="124"/>
      <c r="K97" s="124"/>
    </row>
    <row r="98" spans="1:11" s="53" customFormat="1" x14ac:dyDescent="0.25">
      <c r="A98" s="7"/>
      <c r="B98" s="138"/>
      <c r="C98" s="56"/>
      <c r="D98" s="54"/>
      <c r="E98" s="55"/>
      <c r="F98" s="56"/>
      <c r="G98" s="52"/>
      <c r="I98" s="124"/>
      <c r="J98" s="124"/>
      <c r="K98" s="124"/>
    </row>
    <row r="99" spans="1:11" s="53" customFormat="1" x14ac:dyDescent="0.25">
      <c r="A99" s="13" t="s">
        <v>51</v>
      </c>
      <c r="B99" s="142" t="s">
        <v>139</v>
      </c>
      <c r="D99" s="9"/>
      <c r="E99" s="72"/>
      <c r="F99" s="56"/>
      <c r="G99" s="72"/>
      <c r="H99" s="124"/>
      <c r="I99" s="124"/>
      <c r="J99" s="124"/>
      <c r="K99" s="124"/>
    </row>
    <row r="100" spans="1:11" s="53" customFormat="1" x14ac:dyDescent="0.25">
      <c r="A100" s="7" t="s">
        <v>81</v>
      </c>
      <c r="B100" s="57" t="s">
        <v>142</v>
      </c>
      <c r="C100" s="59">
        <v>10</v>
      </c>
      <c r="D100" s="60" t="s">
        <v>11</v>
      </c>
      <c r="E100" s="61"/>
      <c r="F100" s="59">
        <f t="shared" ref="F100:F132" si="7">C100*E100</f>
        <v>0</v>
      </c>
      <c r="G100" s="130"/>
      <c r="H100" s="124"/>
      <c r="I100" s="124"/>
      <c r="J100" s="124"/>
      <c r="K100" s="124"/>
    </row>
    <row r="101" spans="1:11" s="53" customFormat="1" x14ac:dyDescent="0.25">
      <c r="A101" s="7" t="s">
        <v>82</v>
      </c>
      <c r="B101" s="57" t="s">
        <v>169</v>
      </c>
      <c r="C101" s="59">
        <v>6</v>
      </c>
      <c r="D101" s="60" t="s">
        <v>11</v>
      </c>
      <c r="E101" s="61"/>
      <c r="F101" s="99">
        <f t="shared" si="7"/>
        <v>0</v>
      </c>
      <c r="G101" s="126"/>
      <c r="H101" s="124"/>
      <c r="I101" s="124"/>
      <c r="J101" s="124"/>
      <c r="K101" s="124"/>
    </row>
    <row r="102" spans="1:11" s="53" customFormat="1" ht="25.5" x14ac:dyDescent="0.25">
      <c r="A102" s="7" t="s">
        <v>83</v>
      </c>
      <c r="B102" s="57" t="s">
        <v>340</v>
      </c>
      <c r="C102" s="59">
        <v>1</v>
      </c>
      <c r="D102" s="60" t="s">
        <v>11</v>
      </c>
      <c r="E102" s="61"/>
      <c r="F102" s="99">
        <f t="shared" si="7"/>
        <v>0</v>
      </c>
      <c r="G102" s="126"/>
      <c r="H102" s="124"/>
      <c r="I102" s="124"/>
      <c r="J102" s="124"/>
      <c r="K102" s="124"/>
    </row>
    <row r="103" spans="1:11" s="53" customFormat="1" ht="15.75" customHeight="1" x14ac:dyDescent="0.25">
      <c r="A103" s="7" t="s">
        <v>85</v>
      </c>
      <c r="B103" s="57" t="s">
        <v>104</v>
      </c>
      <c r="C103" s="59">
        <v>4</v>
      </c>
      <c r="D103" s="60" t="s">
        <v>11</v>
      </c>
      <c r="E103" s="61"/>
      <c r="F103" s="99">
        <f t="shared" si="7"/>
        <v>0</v>
      </c>
      <c r="G103" s="126"/>
      <c r="H103" s="144"/>
      <c r="I103" s="124"/>
      <c r="J103" s="124"/>
      <c r="K103" s="124"/>
    </row>
    <row r="104" spans="1:11" s="53" customFormat="1" x14ac:dyDescent="0.25">
      <c r="A104" s="7" t="s">
        <v>86</v>
      </c>
      <c r="B104" s="57" t="s">
        <v>47</v>
      </c>
      <c r="C104" s="59">
        <v>5</v>
      </c>
      <c r="D104" s="60" t="s">
        <v>11</v>
      </c>
      <c r="E104" s="61"/>
      <c r="F104" s="99">
        <f t="shared" si="7"/>
        <v>0</v>
      </c>
      <c r="G104" s="126"/>
      <c r="H104" s="124"/>
      <c r="I104" s="124"/>
      <c r="J104" s="124"/>
      <c r="K104" s="124"/>
    </row>
    <row r="105" spans="1:11" s="53" customFormat="1" x14ac:dyDescent="0.25">
      <c r="A105" s="7" t="s">
        <v>87</v>
      </c>
      <c r="B105" s="57" t="s">
        <v>111</v>
      </c>
      <c r="C105" s="59">
        <v>10</v>
      </c>
      <c r="D105" s="60" t="s">
        <v>11</v>
      </c>
      <c r="E105" s="61"/>
      <c r="F105" s="99">
        <f t="shared" si="7"/>
        <v>0</v>
      </c>
      <c r="G105" s="126"/>
      <c r="H105" s="124"/>
      <c r="I105" s="124"/>
      <c r="J105" s="124"/>
      <c r="K105" s="124"/>
    </row>
    <row r="106" spans="1:11" s="53" customFormat="1" x14ac:dyDescent="0.25">
      <c r="A106" s="7" t="s">
        <v>88</v>
      </c>
      <c r="B106" s="57" t="s">
        <v>112</v>
      </c>
      <c r="C106" s="59">
        <v>2</v>
      </c>
      <c r="D106" s="60" t="s">
        <v>11</v>
      </c>
      <c r="E106" s="61"/>
      <c r="F106" s="99">
        <f t="shared" si="7"/>
        <v>0</v>
      </c>
      <c r="G106" s="126"/>
      <c r="H106" s="124"/>
      <c r="I106" s="124"/>
      <c r="J106" s="124"/>
      <c r="K106" s="124"/>
    </row>
    <row r="107" spans="1:11" s="53" customFormat="1" x14ac:dyDescent="0.25">
      <c r="A107" s="7" t="s">
        <v>89</v>
      </c>
      <c r="B107" s="57" t="s">
        <v>110</v>
      </c>
      <c r="C107" s="59">
        <v>4</v>
      </c>
      <c r="D107" s="60" t="s">
        <v>11</v>
      </c>
      <c r="E107" s="61"/>
      <c r="F107" s="99">
        <f t="shared" si="7"/>
        <v>0</v>
      </c>
      <c r="G107" s="126"/>
      <c r="H107" s="124"/>
      <c r="I107" s="124"/>
      <c r="J107" s="124"/>
      <c r="K107" s="124"/>
    </row>
    <row r="108" spans="1:11" s="53" customFormat="1" x14ac:dyDescent="0.25">
      <c r="A108" s="7" t="s">
        <v>90</v>
      </c>
      <c r="B108" s="57" t="s">
        <v>357</v>
      </c>
      <c r="C108" s="59">
        <v>110.97</v>
      </c>
      <c r="D108" s="60" t="s">
        <v>16</v>
      </c>
      <c r="E108" s="61"/>
      <c r="F108" s="99">
        <f t="shared" si="7"/>
        <v>0</v>
      </c>
      <c r="G108" s="126"/>
      <c r="H108" s="124"/>
      <c r="I108" s="124"/>
      <c r="J108" s="124"/>
      <c r="K108" s="124"/>
    </row>
    <row r="109" spans="1:11" s="53" customFormat="1" x14ac:dyDescent="0.25">
      <c r="A109" s="7" t="s">
        <v>91</v>
      </c>
      <c r="B109" s="59" t="s">
        <v>338</v>
      </c>
      <c r="C109" s="59">
        <v>1</v>
      </c>
      <c r="D109" s="60" t="s">
        <v>11</v>
      </c>
      <c r="E109" s="61"/>
      <c r="F109" s="99">
        <f t="shared" si="7"/>
        <v>0</v>
      </c>
      <c r="G109" s="126"/>
      <c r="H109" s="124"/>
      <c r="I109" s="124"/>
      <c r="J109" s="124"/>
      <c r="K109" s="124"/>
    </row>
    <row r="110" spans="1:11" s="53" customFormat="1" x14ac:dyDescent="0.25">
      <c r="A110" s="7" t="s">
        <v>92</v>
      </c>
      <c r="B110" s="59" t="s">
        <v>339</v>
      </c>
      <c r="C110" s="59">
        <v>1</v>
      </c>
      <c r="D110" s="60" t="s">
        <v>11</v>
      </c>
      <c r="E110" s="61"/>
      <c r="F110" s="99">
        <f t="shared" si="7"/>
        <v>0</v>
      </c>
      <c r="G110" s="126"/>
      <c r="H110" s="124"/>
      <c r="I110" s="124"/>
      <c r="J110" s="124"/>
      <c r="K110" s="124"/>
    </row>
    <row r="111" spans="1:11" s="53" customFormat="1" x14ac:dyDescent="0.25">
      <c r="A111" s="7" t="s">
        <v>93</v>
      </c>
      <c r="B111" s="59" t="s">
        <v>344</v>
      </c>
      <c r="C111" s="59">
        <v>44.12</v>
      </c>
      <c r="D111" s="60" t="s">
        <v>45</v>
      </c>
      <c r="E111" s="59"/>
      <c r="F111" s="99">
        <f t="shared" si="7"/>
        <v>0</v>
      </c>
      <c r="G111" s="126"/>
      <c r="H111" s="124"/>
      <c r="I111" s="124"/>
      <c r="J111" s="124"/>
      <c r="K111" s="124"/>
    </row>
    <row r="112" spans="1:11" s="53" customFormat="1" x14ac:dyDescent="0.25">
      <c r="A112" s="7" t="s">
        <v>94</v>
      </c>
      <c r="B112" s="59" t="s">
        <v>345</v>
      </c>
      <c r="C112" s="59">
        <v>8.9600000000000009</v>
      </c>
      <c r="D112" s="60" t="s">
        <v>45</v>
      </c>
      <c r="E112" s="59"/>
      <c r="F112" s="99">
        <f t="shared" si="7"/>
        <v>0</v>
      </c>
      <c r="G112" s="126"/>
      <c r="H112" s="124"/>
      <c r="I112" s="124"/>
      <c r="J112" s="124"/>
      <c r="K112" s="124"/>
    </row>
    <row r="113" spans="1:11" s="53" customFormat="1" x14ac:dyDescent="0.25">
      <c r="A113" s="7" t="s">
        <v>95</v>
      </c>
      <c r="B113" s="59" t="s">
        <v>346</v>
      </c>
      <c r="C113" s="59">
        <v>5.51</v>
      </c>
      <c r="D113" s="60" t="s">
        <v>45</v>
      </c>
      <c r="E113" s="59"/>
      <c r="F113" s="99">
        <f t="shared" si="7"/>
        <v>0</v>
      </c>
      <c r="G113" s="126"/>
      <c r="H113" s="124"/>
      <c r="I113" s="124"/>
      <c r="J113" s="124"/>
      <c r="K113" s="124"/>
    </row>
    <row r="114" spans="1:11" s="53" customFormat="1" x14ac:dyDescent="0.25">
      <c r="A114" s="7" t="s">
        <v>96</v>
      </c>
      <c r="B114" s="59" t="s">
        <v>347</v>
      </c>
      <c r="C114" s="59">
        <v>11.95</v>
      </c>
      <c r="D114" s="60" t="s">
        <v>45</v>
      </c>
      <c r="E114" s="59"/>
      <c r="F114" s="99">
        <f t="shared" si="7"/>
        <v>0</v>
      </c>
      <c r="G114" s="126"/>
      <c r="H114" s="124"/>
      <c r="I114" s="124"/>
      <c r="J114" s="124"/>
      <c r="K114" s="124"/>
    </row>
    <row r="115" spans="1:11" s="53" customFormat="1" x14ac:dyDescent="0.25">
      <c r="A115" s="7" t="s">
        <v>97</v>
      </c>
      <c r="B115" s="59" t="s">
        <v>348</v>
      </c>
      <c r="C115" s="59">
        <v>36.25</v>
      </c>
      <c r="D115" s="60" t="s">
        <v>45</v>
      </c>
      <c r="E115" s="59"/>
      <c r="F115" s="99">
        <f t="shared" si="7"/>
        <v>0</v>
      </c>
      <c r="G115" s="126"/>
      <c r="H115" s="124"/>
      <c r="I115" s="124"/>
      <c r="J115" s="124"/>
      <c r="K115" s="124"/>
    </row>
    <row r="116" spans="1:11" s="53" customFormat="1" x14ac:dyDescent="0.25">
      <c r="A116" s="7" t="s">
        <v>101</v>
      </c>
      <c r="B116" s="59" t="s">
        <v>349</v>
      </c>
      <c r="C116" s="59">
        <v>25.28</v>
      </c>
      <c r="D116" s="60" t="s">
        <v>45</v>
      </c>
      <c r="E116" s="59"/>
      <c r="F116" s="99">
        <f t="shared" si="7"/>
        <v>0</v>
      </c>
      <c r="G116" s="126"/>
      <c r="H116" s="124"/>
      <c r="I116" s="124"/>
      <c r="J116" s="124"/>
      <c r="K116" s="124"/>
    </row>
    <row r="117" spans="1:11" s="53" customFormat="1" x14ac:dyDescent="0.25">
      <c r="A117" s="7" t="s">
        <v>102</v>
      </c>
      <c r="B117" s="59" t="s">
        <v>363</v>
      </c>
      <c r="C117" s="59">
        <v>6.76</v>
      </c>
      <c r="D117" s="60" t="s">
        <v>45</v>
      </c>
      <c r="E117" s="59"/>
      <c r="F117" s="99">
        <f t="shared" si="7"/>
        <v>0</v>
      </c>
      <c r="G117" s="126"/>
      <c r="H117" s="124"/>
      <c r="I117" s="124"/>
      <c r="J117" s="124"/>
      <c r="K117" s="124"/>
    </row>
    <row r="118" spans="1:11" s="53" customFormat="1" ht="15" customHeight="1" x14ac:dyDescent="0.25">
      <c r="A118" s="7" t="s">
        <v>117</v>
      </c>
      <c r="B118" s="59" t="s">
        <v>350</v>
      </c>
      <c r="C118" s="59">
        <v>18.62</v>
      </c>
      <c r="D118" s="60" t="s">
        <v>45</v>
      </c>
      <c r="E118" s="59"/>
      <c r="F118" s="99">
        <f t="shared" si="7"/>
        <v>0</v>
      </c>
      <c r="G118" s="126"/>
      <c r="H118" s="124"/>
      <c r="I118" s="124"/>
      <c r="J118" s="124"/>
      <c r="K118" s="124"/>
    </row>
    <row r="119" spans="1:11" s="53" customFormat="1" ht="15" customHeight="1" x14ac:dyDescent="0.25">
      <c r="A119" s="7" t="s">
        <v>36</v>
      </c>
      <c r="B119" s="59" t="s">
        <v>351</v>
      </c>
      <c r="C119" s="59">
        <v>92.37</v>
      </c>
      <c r="D119" s="60" t="s">
        <v>45</v>
      </c>
      <c r="E119" s="59"/>
      <c r="F119" s="99">
        <f t="shared" si="7"/>
        <v>0</v>
      </c>
      <c r="G119" s="126"/>
      <c r="H119" s="124"/>
      <c r="I119" s="124"/>
      <c r="J119" s="124"/>
      <c r="K119" s="124"/>
    </row>
    <row r="120" spans="1:11" s="53" customFormat="1" ht="15" customHeight="1" x14ac:dyDescent="0.25">
      <c r="A120" s="7" t="s">
        <v>37</v>
      </c>
      <c r="B120" s="59" t="s">
        <v>352</v>
      </c>
      <c r="C120" s="59">
        <v>1</v>
      </c>
      <c r="D120" s="60" t="s">
        <v>11</v>
      </c>
      <c r="E120" s="61"/>
      <c r="F120" s="99">
        <f t="shared" si="7"/>
        <v>0</v>
      </c>
      <c r="G120" s="126"/>
      <c r="H120" s="124"/>
      <c r="I120" s="124"/>
      <c r="J120" s="124"/>
      <c r="K120" s="124"/>
    </row>
    <row r="121" spans="1:11" s="53" customFormat="1" x14ac:dyDescent="0.25">
      <c r="A121" s="7" t="s">
        <v>38</v>
      </c>
      <c r="B121" s="59" t="s">
        <v>353</v>
      </c>
      <c r="C121" s="59">
        <v>2</v>
      </c>
      <c r="D121" s="60" t="s">
        <v>11</v>
      </c>
      <c r="E121" s="61"/>
      <c r="F121" s="99">
        <f t="shared" si="7"/>
        <v>0</v>
      </c>
      <c r="G121" s="126"/>
      <c r="H121" s="124"/>
      <c r="I121" s="124"/>
      <c r="J121" s="124"/>
      <c r="K121" s="124"/>
    </row>
    <row r="122" spans="1:11" s="53" customFormat="1" x14ac:dyDescent="0.25">
      <c r="A122" s="7" t="s">
        <v>39</v>
      </c>
      <c r="B122" s="59" t="s">
        <v>354</v>
      </c>
      <c r="C122" s="59">
        <v>1</v>
      </c>
      <c r="D122" s="60" t="s">
        <v>11</v>
      </c>
      <c r="E122" s="61"/>
      <c r="F122" s="99">
        <f t="shared" si="7"/>
        <v>0</v>
      </c>
      <c r="G122" s="126"/>
      <c r="H122" s="124"/>
      <c r="I122" s="124"/>
      <c r="J122" s="124"/>
      <c r="K122" s="124"/>
    </row>
    <row r="123" spans="1:11" s="53" customFormat="1" x14ac:dyDescent="0.25">
      <c r="A123" s="7" t="s">
        <v>40</v>
      </c>
      <c r="B123" s="59" t="s">
        <v>355</v>
      </c>
      <c r="C123" s="59">
        <v>8</v>
      </c>
      <c r="D123" s="60" t="s">
        <v>11</v>
      </c>
      <c r="E123" s="61"/>
      <c r="F123" s="99">
        <f t="shared" si="7"/>
        <v>0</v>
      </c>
      <c r="G123" s="126"/>
      <c r="H123" s="124"/>
      <c r="I123" s="124"/>
      <c r="J123" s="124"/>
      <c r="K123" s="124"/>
    </row>
    <row r="124" spans="1:11" s="53" customFormat="1" x14ac:dyDescent="0.25">
      <c r="A124" s="7" t="s">
        <v>41</v>
      </c>
      <c r="B124" s="57" t="s">
        <v>341</v>
      </c>
      <c r="C124" s="59">
        <v>2</v>
      </c>
      <c r="D124" s="60" t="s">
        <v>11</v>
      </c>
      <c r="E124" s="61"/>
      <c r="F124" s="99">
        <f t="shared" si="7"/>
        <v>0</v>
      </c>
      <c r="G124" s="126"/>
      <c r="H124" s="124"/>
      <c r="I124" s="124"/>
      <c r="J124" s="124"/>
      <c r="K124" s="124"/>
    </row>
    <row r="125" spans="1:11" s="53" customFormat="1" ht="25.5" x14ac:dyDescent="0.25">
      <c r="A125" s="7" t="s">
        <v>42</v>
      </c>
      <c r="B125" s="57" t="s">
        <v>170</v>
      </c>
      <c r="C125" s="59">
        <v>2</v>
      </c>
      <c r="D125" s="60" t="s">
        <v>11</v>
      </c>
      <c r="E125" s="61"/>
      <c r="F125" s="99">
        <f t="shared" si="7"/>
        <v>0</v>
      </c>
      <c r="G125" s="126"/>
      <c r="H125" s="124"/>
      <c r="I125" s="124"/>
      <c r="J125" s="124"/>
      <c r="K125" s="124"/>
    </row>
    <row r="126" spans="1:11" s="53" customFormat="1" x14ac:dyDescent="0.25">
      <c r="A126" s="7" t="s">
        <v>72</v>
      </c>
      <c r="B126" s="59" t="s">
        <v>342</v>
      </c>
      <c r="C126" s="59">
        <v>8</v>
      </c>
      <c r="D126" s="60" t="s">
        <v>11</v>
      </c>
      <c r="E126" s="59"/>
      <c r="F126" s="99">
        <f t="shared" si="7"/>
        <v>0</v>
      </c>
      <c r="G126" s="126"/>
      <c r="H126" s="124"/>
      <c r="I126" s="124"/>
      <c r="J126" s="124"/>
      <c r="K126" s="124"/>
    </row>
    <row r="127" spans="1:11" s="53" customFormat="1" x14ac:dyDescent="0.25">
      <c r="A127" s="7" t="s">
        <v>120</v>
      </c>
      <c r="B127" s="59" t="s">
        <v>218</v>
      </c>
      <c r="C127" s="59">
        <v>2</v>
      </c>
      <c r="D127" s="60" t="s">
        <v>11</v>
      </c>
      <c r="E127" s="59"/>
      <c r="F127" s="99">
        <f t="shared" si="7"/>
        <v>0</v>
      </c>
      <c r="G127" s="126"/>
      <c r="H127" s="124"/>
      <c r="I127" s="124"/>
      <c r="J127" s="124"/>
      <c r="K127" s="124"/>
    </row>
    <row r="128" spans="1:11" s="53" customFormat="1" x14ac:dyDescent="0.25">
      <c r="A128" s="7" t="s">
        <v>121</v>
      </c>
      <c r="B128" s="57" t="s">
        <v>362</v>
      </c>
      <c r="C128" s="59">
        <v>3</v>
      </c>
      <c r="D128" s="60" t="s">
        <v>11</v>
      </c>
      <c r="E128" s="61"/>
      <c r="F128" s="99">
        <f t="shared" si="7"/>
        <v>0</v>
      </c>
      <c r="G128" s="126"/>
      <c r="H128" s="124"/>
      <c r="I128" s="124"/>
      <c r="J128" s="124"/>
      <c r="K128" s="124"/>
    </row>
    <row r="129" spans="1:11" s="53" customFormat="1" x14ac:dyDescent="0.25">
      <c r="A129" s="7" t="s">
        <v>122</v>
      </c>
      <c r="B129" s="59" t="s">
        <v>356</v>
      </c>
      <c r="C129" s="59">
        <v>12</v>
      </c>
      <c r="D129" s="60" t="s">
        <v>11</v>
      </c>
      <c r="E129" s="59"/>
      <c r="F129" s="99">
        <f t="shared" si="7"/>
        <v>0</v>
      </c>
      <c r="G129" s="126"/>
      <c r="H129" s="124"/>
      <c r="I129" s="124"/>
      <c r="J129" s="124"/>
      <c r="K129" s="124"/>
    </row>
    <row r="130" spans="1:11" s="53" customFormat="1" x14ac:dyDescent="0.25">
      <c r="A130" s="7" t="s">
        <v>123</v>
      </c>
      <c r="B130" s="59" t="s">
        <v>343</v>
      </c>
      <c r="C130" s="59">
        <v>9.44</v>
      </c>
      <c r="D130" s="60" t="s">
        <v>45</v>
      </c>
      <c r="E130" s="59"/>
      <c r="F130" s="99">
        <f t="shared" si="7"/>
        <v>0</v>
      </c>
      <c r="G130" s="126"/>
      <c r="H130" s="124"/>
      <c r="I130" s="124"/>
      <c r="J130" s="124"/>
      <c r="K130" s="124"/>
    </row>
    <row r="131" spans="1:11" s="53" customFormat="1" x14ac:dyDescent="0.25">
      <c r="A131" s="7" t="s">
        <v>175</v>
      </c>
      <c r="B131" s="57" t="s">
        <v>105</v>
      </c>
      <c r="C131" s="59">
        <v>1</v>
      </c>
      <c r="D131" s="60" t="s">
        <v>48</v>
      </c>
      <c r="E131" s="61"/>
      <c r="F131" s="99">
        <f t="shared" si="7"/>
        <v>0</v>
      </c>
      <c r="G131" s="126"/>
      <c r="H131" s="124"/>
      <c r="I131" s="124"/>
      <c r="J131" s="124"/>
      <c r="K131" s="124"/>
    </row>
    <row r="132" spans="1:11" s="53" customFormat="1" x14ac:dyDescent="0.25">
      <c r="A132" s="7" t="s">
        <v>176</v>
      </c>
      <c r="B132" s="57" t="s">
        <v>106</v>
      </c>
      <c r="C132" s="59">
        <v>1</v>
      </c>
      <c r="D132" s="60" t="s">
        <v>48</v>
      </c>
      <c r="E132" s="61"/>
      <c r="F132" s="99">
        <f t="shared" si="7"/>
        <v>0</v>
      </c>
      <c r="G132" s="137">
        <f>SUM(F100:F132)</f>
        <v>0</v>
      </c>
      <c r="H132" s="124"/>
      <c r="I132" s="124"/>
      <c r="J132" s="124"/>
      <c r="K132" s="124"/>
    </row>
    <row r="133" spans="1:11" s="53" customFormat="1" x14ac:dyDescent="0.25">
      <c r="A133" s="7"/>
      <c r="B133" s="138"/>
      <c r="C133" s="56"/>
      <c r="D133" s="54"/>
      <c r="E133" s="55"/>
      <c r="F133" s="56"/>
      <c r="G133" s="52"/>
      <c r="H133" s="124"/>
      <c r="I133" s="124"/>
      <c r="J133" s="124"/>
      <c r="K133" s="124"/>
    </row>
    <row r="134" spans="1:11" s="53" customFormat="1" x14ac:dyDescent="0.25">
      <c r="A134" s="13" t="s">
        <v>52</v>
      </c>
      <c r="B134" s="142" t="s">
        <v>140</v>
      </c>
      <c r="D134" s="9"/>
      <c r="E134" s="72"/>
      <c r="F134" s="56"/>
      <c r="G134" s="72"/>
      <c r="H134" s="124"/>
      <c r="I134" s="124"/>
      <c r="J134" s="124"/>
      <c r="K134" s="124"/>
    </row>
    <row r="135" spans="1:11" s="53" customFormat="1" x14ac:dyDescent="0.25">
      <c r="A135" s="7" t="s">
        <v>81</v>
      </c>
      <c r="B135" s="57" t="s">
        <v>146</v>
      </c>
      <c r="C135" s="59">
        <f>SUM(C136:C138)</f>
        <v>2540.52</v>
      </c>
      <c r="D135" s="60" t="s">
        <v>22</v>
      </c>
      <c r="E135" s="61"/>
      <c r="F135" s="59">
        <f>C135*E135</f>
        <v>0</v>
      </c>
      <c r="G135" s="130"/>
      <c r="H135" s="124"/>
      <c r="I135" s="124"/>
      <c r="J135" s="124"/>
      <c r="K135" s="124"/>
    </row>
    <row r="136" spans="1:11" s="53" customFormat="1" x14ac:dyDescent="0.25">
      <c r="A136" s="7" t="s">
        <v>82</v>
      </c>
      <c r="B136" s="57" t="s">
        <v>155</v>
      </c>
      <c r="C136" s="59">
        <v>1777.18</v>
      </c>
      <c r="D136" s="60" t="s">
        <v>22</v>
      </c>
      <c r="E136" s="61"/>
      <c r="F136" s="59">
        <f t="shared" ref="F136:F139" si="8">C136*E136</f>
        <v>0</v>
      </c>
      <c r="G136" s="126"/>
      <c r="H136" s="124"/>
      <c r="I136" s="124"/>
      <c r="J136" s="124"/>
      <c r="K136" s="124"/>
    </row>
    <row r="137" spans="1:11" s="53" customFormat="1" x14ac:dyDescent="0.25">
      <c r="A137" s="9" t="s">
        <v>83</v>
      </c>
      <c r="B137" s="57" t="s">
        <v>156</v>
      </c>
      <c r="C137" s="59">
        <v>133.29</v>
      </c>
      <c r="D137" s="60" t="s">
        <v>22</v>
      </c>
      <c r="E137" s="61"/>
      <c r="F137" s="59">
        <f t="shared" si="8"/>
        <v>0</v>
      </c>
      <c r="G137" s="112"/>
      <c r="H137" s="124"/>
      <c r="I137" s="124"/>
      <c r="J137" s="124"/>
      <c r="K137" s="124"/>
    </row>
    <row r="138" spans="1:11" s="53" customFormat="1" x14ac:dyDescent="0.25">
      <c r="A138" s="7" t="s">
        <v>85</v>
      </c>
      <c r="B138" s="57" t="s">
        <v>291</v>
      </c>
      <c r="C138" s="59">
        <v>630.04999999999995</v>
      </c>
      <c r="D138" s="60" t="s">
        <v>22</v>
      </c>
      <c r="E138" s="61"/>
      <c r="F138" s="59">
        <f t="shared" si="8"/>
        <v>0</v>
      </c>
      <c r="G138" s="112"/>
      <c r="H138" s="124"/>
      <c r="I138" s="124"/>
      <c r="J138" s="124"/>
      <c r="K138" s="124"/>
    </row>
    <row r="139" spans="1:11" s="53" customFormat="1" x14ac:dyDescent="0.25">
      <c r="A139" s="7" t="s">
        <v>86</v>
      </c>
      <c r="B139" s="57" t="s">
        <v>292</v>
      </c>
      <c r="C139" s="59">
        <f>C96</f>
        <v>213.49</v>
      </c>
      <c r="D139" s="60" t="s">
        <v>22</v>
      </c>
      <c r="E139" s="61"/>
      <c r="F139" s="59">
        <f t="shared" si="8"/>
        <v>0</v>
      </c>
      <c r="G139" s="137">
        <f>SUM(F135:F139)</f>
        <v>0</v>
      </c>
      <c r="H139" s="124"/>
      <c r="I139" s="124"/>
      <c r="J139" s="124"/>
      <c r="K139" s="124"/>
    </row>
    <row r="140" spans="1:11" s="53" customFormat="1" x14ac:dyDescent="0.25">
      <c r="A140" s="7"/>
      <c r="B140" s="8"/>
      <c r="D140" s="9"/>
      <c r="E140" s="72"/>
      <c r="F140" s="56"/>
      <c r="G140" s="52"/>
      <c r="H140" s="124"/>
      <c r="I140" s="124"/>
      <c r="J140" s="124"/>
      <c r="K140" s="124"/>
    </row>
    <row r="141" spans="1:11" s="53" customFormat="1" x14ac:dyDescent="0.25">
      <c r="A141" s="13" t="s">
        <v>53</v>
      </c>
      <c r="B141" s="142" t="s">
        <v>141</v>
      </c>
      <c r="D141" s="9"/>
      <c r="E141" s="72"/>
      <c r="F141" s="56"/>
      <c r="G141" s="72"/>
      <c r="H141" s="124"/>
      <c r="I141" s="124"/>
      <c r="J141" s="124"/>
      <c r="K141" s="124"/>
    </row>
    <row r="142" spans="1:11" s="53" customFormat="1" x14ac:dyDescent="0.25">
      <c r="A142" s="7" t="s">
        <v>81</v>
      </c>
      <c r="B142" s="57" t="s">
        <v>118</v>
      </c>
      <c r="C142" s="59">
        <v>1428.76</v>
      </c>
      <c r="D142" s="60" t="s">
        <v>22</v>
      </c>
      <c r="E142" s="61"/>
      <c r="F142" s="59">
        <f t="shared" ref="F142:F146" si="9">C142*E142</f>
        <v>0</v>
      </c>
      <c r="G142" s="130"/>
      <c r="H142" s="124"/>
      <c r="I142" s="124"/>
      <c r="J142" s="124"/>
      <c r="K142" s="124"/>
    </row>
    <row r="143" spans="1:11" s="53" customFormat="1" x14ac:dyDescent="0.25">
      <c r="A143" s="7" t="s">
        <v>14</v>
      </c>
      <c r="B143" s="57" t="s">
        <v>294</v>
      </c>
      <c r="C143" s="59">
        <v>164.88</v>
      </c>
      <c r="D143" s="60" t="s">
        <v>22</v>
      </c>
      <c r="E143" s="61"/>
      <c r="F143" s="59">
        <f t="shared" si="9"/>
        <v>0</v>
      </c>
      <c r="G143" s="145"/>
      <c r="H143" s="124"/>
      <c r="I143" s="124"/>
      <c r="J143" s="124"/>
      <c r="K143" s="124"/>
    </row>
    <row r="144" spans="1:11" s="53" customFormat="1" x14ac:dyDescent="0.25">
      <c r="A144" s="7" t="s">
        <v>15</v>
      </c>
      <c r="B144" s="57" t="s">
        <v>526</v>
      </c>
      <c r="C144" s="59">
        <v>1</v>
      </c>
      <c r="D144" s="60" t="s">
        <v>48</v>
      </c>
      <c r="E144" s="59"/>
      <c r="F144" s="59">
        <f t="shared" si="9"/>
        <v>0</v>
      </c>
      <c r="G144" s="146"/>
      <c r="H144" s="75"/>
      <c r="I144" s="124"/>
      <c r="J144" s="124"/>
      <c r="K144" s="124"/>
    </row>
    <row r="145" spans="1:11" s="53" customFormat="1" x14ac:dyDescent="0.25">
      <c r="A145" s="7" t="s">
        <v>85</v>
      </c>
      <c r="B145" s="57" t="s">
        <v>536</v>
      </c>
      <c r="C145" s="59">
        <v>6</v>
      </c>
      <c r="D145" s="60" t="s">
        <v>11</v>
      </c>
      <c r="E145" s="61"/>
      <c r="F145" s="59">
        <f t="shared" si="9"/>
        <v>0</v>
      </c>
      <c r="G145" s="146"/>
      <c r="H145" s="75"/>
      <c r="I145" s="124"/>
      <c r="J145" s="124"/>
      <c r="K145" s="124"/>
    </row>
    <row r="146" spans="1:11" s="53" customFormat="1" ht="25.5" x14ac:dyDescent="0.25">
      <c r="A146" s="7" t="s">
        <v>86</v>
      </c>
      <c r="B146" s="62" t="s">
        <v>237</v>
      </c>
      <c r="C146" s="147">
        <v>616.02</v>
      </c>
      <c r="D146" s="148" t="s">
        <v>45</v>
      </c>
      <c r="E146" s="147"/>
      <c r="F146" s="59">
        <f t="shared" si="9"/>
        <v>0</v>
      </c>
      <c r="G146" s="137">
        <f>SUM(F142:F146)</f>
        <v>0</v>
      </c>
      <c r="H146" s="75"/>
      <c r="I146" s="124"/>
      <c r="J146" s="124"/>
      <c r="K146" s="124"/>
    </row>
    <row r="147" spans="1:11" s="53" customFormat="1" x14ac:dyDescent="0.25">
      <c r="A147" s="7"/>
      <c r="B147" s="11"/>
      <c r="C147" s="149"/>
      <c r="D147" s="3"/>
      <c r="E147" s="149"/>
      <c r="F147" s="56"/>
      <c r="G147" s="52"/>
      <c r="H147" s="75"/>
      <c r="I147" s="124"/>
      <c r="J147" s="124"/>
      <c r="K147" s="124"/>
    </row>
    <row r="148" spans="1:11" s="151" customFormat="1" ht="14.25" customHeight="1" x14ac:dyDescent="0.25">
      <c r="A148" s="35" t="s">
        <v>54</v>
      </c>
      <c r="B148" s="150" t="s">
        <v>509</v>
      </c>
      <c r="F148" s="152"/>
      <c r="G148" s="152"/>
      <c r="H148" s="160"/>
    </row>
    <row r="149" spans="1:11" s="151" customFormat="1" ht="14.25" customHeight="1" x14ac:dyDescent="0.25">
      <c r="A149" s="36" t="s">
        <v>389</v>
      </c>
      <c r="B149" s="63" t="s">
        <v>416</v>
      </c>
      <c r="C149" s="65">
        <v>70</v>
      </c>
      <c r="D149" s="66" t="s">
        <v>11</v>
      </c>
      <c r="E149" s="153"/>
      <c r="F149" s="154">
        <f t="shared" ref="F149:F157" si="10">C149*E149</f>
        <v>0</v>
      </c>
      <c r="G149" s="155"/>
      <c r="H149" s="160"/>
    </row>
    <row r="150" spans="1:11" s="151" customFormat="1" ht="32.25" customHeight="1" x14ac:dyDescent="0.25">
      <c r="A150" s="36" t="s">
        <v>387</v>
      </c>
      <c r="B150" s="63" t="s">
        <v>472</v>
      </c>
      <c r="C150" s="65">
        <v>63</v>
      </c>
      <c r="D150" s="66" t="s">
        <v>11</v>
      </c>
      <c r="E150" s="153"/>
      <c r="F150" s="154">
        <f t="shared" si="10"/>
        <v>0</v>
      </c>
      <c r="G150" s="156"/>
      <c r="H150" s="160"/>
    </row>
    <row r="151" spans="1:11" s="151" customFormat="1" ht="14.25" customHeight="1" x14ac:dyDescent="0.25">
      <c r="A151" s="36" t="s">
        <v>414</v>
      </c>
      <c r="B151" s="63" t="s">
        <v>455</v>
      </c>
      <c r="C151" s="65">
        <v>7</v>
      </c>
      <c r="D151" s="66" t="s">
        <v>11</v>
      </c>
      <c r="E151" s="153"/>
      <c r="F151" s="154">
        <f t="shared" si="10"/>
        <v>0</v>
      </c>
      <c r="G151" s="156"/>
      <c r="H151" s="160"/>
    </row>
    <row r="152" spans="1:11" s="160" customFormat="1" ht="28.5" customHeight="1" x14ac:dyDescent="0.25">
      <c r="A152" s="37" t="s">
        <v>413</v>
      </c>
      <c r="B152" s="157" t="s">
        <v>425</v>
      </c>
      <c r="C152" s="67">
        <v>4</v>
      </c>
      <c r="D152" s="66" t="s">
        <v>11</v>
      </c>
      <c r="E152" s="158"/>
      <c r="F152" s="154">
        <f t="shared" si="10"/>
        <v>0</v>
      </c>
      <c r="G152" s="159"/>
    </row>
    <row r="153" spans="1:11" s="160" customFormat="1" ht="14.25" customHeight="1" x14ac:dyDescent="0.25">
      <c r="A153" s="37" t="s">
        <v>411</v>
      </c>
      <c r="B153" s="157" t="s">
        <v>429</v>
      </c>
      <c r="C153" s="67">
        <v>9</v>
      </c>
      <c r="D153" s="66" t="s">
        <v>11</v>
      </c>
      <c r="E153" s="158"/>
      <c r="F153" s="154">
        <f t="shared" si="10"/>
        <v>0</v>
      </c>
      <c r="G153" s="159"/>
    </row>
    <row r="154" spans="1:11" s="160" customFormat="1" ht="14.25" customHeight="1" x14ac:dyDescent="0.25">
      <c r="A154" s="37" t="s">
        <v>19</v>
      </c>
      <c r="B154" s="157" t="s">
        <v>471</v>
      </c>
      <c r="C154" s="67">
        <v>14</v>
      </c>
      <c r="D154" s="66" t="s">
        <v>11</v>
      </c>
      <c r="E154" s="67"/>
      <c r="F154" s="154">
        <f t="shared" si="10"/>
        <v>0</v>
      </c>
      <c r="G154" s="159"/>
    </row>
    <row r="155" spans="1:11" s="160" customFormat="1" ht="14.25" customHeight="1" x14ac:dyDescent="0.25">
      <c r="A155" s="37" t="s">
        <v>20</v>
      </c>
      <c r="B155" s="157" t="s">
        <v>410</v>
      </c>
      <c r="C155" s="67">
        <v>6</v>
      </c>
      <c r="D155" s="66" t="s">
        <v>11</v>
      </c>
      <c r="E155" s="67"/>
      <c r="F155" s="154">
        <f t="shared" si="10"/>
        <v>0</v>
      </c>
      <c r="G155" s="159"/>
    </row>
    <row r="156" spans="1:11" s="160" customFormat="1" ht="14.25" customHeight="1" x14ac:dyDescent="0.25">
      <c r="A156" s="37" t="s">
        <v>21</v>
      </c>
      <c r="B156" s="157" t="s">
        <v>470</v>
      </c>
      <c r="C156" s="67">
        <v>7</v>
      </c>
      <c r="D156" s="66" t="s">
        <v>11</v>
      </c>
      <c r="E156" s="67"/>
      <c r="F156" s="154">
        <f t="shared" si="10"/>
        <v>0</v>
      </c>
      <c r="G156" s="159"/>
    </row>
    <row r="157" spans="1:11" s="160" customFormat="1" ht="27.75" customHeight="1" x14ac:dyDescent="0.25">
      <c r="A157" s="37" t="s">
        <v>23</v>
      </c>
      <c r="B157" s="161" t="s">
        <v>501</v>
      </c>
      <c r="C157" s="162">
        <v>1</v>
      </c>
      <c r="D157" s="163" t="s">
        <v>11</v>
      </c>
      <c r="E157" s="164"/>
      <c r="F157" s="165">
        <f t="shared" si="10"/>
        <v>0</v>
      </c>
      <c r="G157" s="159"/>
    </row>
    <row r="158" spans="1:11" s="151" customFormat="1" ht="14.25" customHeight="1" x14ac:dyDescent="0.25">
      <c r="A158" s="36"/>
      <c r="B158" s="166" t="s">
        <v>469</v>
      </c>
      <c r="C158" s="167"/>
      <c r="D158" s="168"/>
      <c r="E158" s="169"/>
      <c r="F158" s="170"/>
      <c r="G158" s="156"/>
      <c r="H158" s="160"/>
    </row>
    <row r="159" spans="1:11" s="151" customFormat="1" ht="14.25" customHeight="1" x14ac:dyDescent="0.25">
      <c r="A159" s="36"/>
      <c r="B159" s="171" t="s">
        <v>468</v>
      </c>
      <c r="C159" s="172"/>
      <c r="D159" s="173"/>
      <c r="E159" s="174"/>
      <c r="F159" s="175"/>
      <c r="G159" s="156"/>
      <c r="H159" s="160"/>
    </row>
    <row r="160" spans="1:11" s="151" customFormat="1" ht="32.25" customHeight="1" x14ac:dyDescent="0.25">
      <c r="A160" s="36" t="s">
        <v>24</v>
      </c>
      <c r="B160" s="64" t="s">
        <v>502</v>
      </c>
      <c r="C160" s="176"/>
      <c r="D160" s="177"/>
      <c r="E160" s="178"/>
      <c r="F160" s="165"/>
      <c r="G160" s="156"/>
      <c r="H160" s="160"/>
    </row>
    <row r="161" spans="1:9" s="151" customFormat="1" ht="14.25" customHeight="1" x14ac:dyDescent="0.25">
      <c r="A161" s="36"/>
      <c r="B161" s="166" t="s">
        <v>467</v>
      </c>
      <c r="C161" s="167"/>
      <c r="D161" s="168"/>
      <c r="E161" s="179"/>
      <c r="F161" s="170"/>
      <c r="G161" s="156"/>
      <c r="H161" s="160"/>
    </row>
    <row r="162" spans="1:9" s="151" customFormat="1" ht="14.25" customHeight="1" x14ac:dyDescent="0.25">
      <c r="A162" s="36"/>
      <c r="B162" s="166" t="s">
        <v>466</v>
      </c>
      <c r="C162" s="167"/>
      <c r="D162" s="168"/>
      <c r="E162" s="179"/>
      <c r="F162" s="170"/>
      <c r="G162" s="156"/>
      <c r="H162" s="160"/>
    </row>
    <row r="163" spans="1:9" s="151" customFormat="1" ht="14.25" customHeight="1" x14ac:dyDescent="0.25">
      <c r="A163" s="36"/>
      <c r="B163" s="166" t="s">
        <v>465</v>
      </c>
      <c r="C163" s="179"/>
      <c r="D163" s="180"/>
      <c r="E163" s="179"/>
      <c r="F163" s="170"/>
      <c r="G163" s="181"/>
      <c r="H163" s="385"/>
    </row>
    <row r="164" spans="1:9" s="151" customFormat="1" ht="30.75" customHeight="1" x14ac:dyDescent="0.25">
      <c r="A164" s="36"/>
      <c r="B164" s="171" t="s">
        <v>538</v>
      </c>
      <c r="C164" s="183">
        <v>55</v>
      </c>
      <c r="D164" s="184" t="s">
        <v>55</v>
      </c>
      <c r="E164" s="183"/>
      <c r="F164" s="175">
        <f>C164*E164</f>
        <v>0</v>
      </c>
      <c r="G164" s="156"/>
      <c r="H164" s="160"/>
    </row>
    <row r="165" spans="1:9" s="151" customFormat="1" ht="38.25" x14ac:dyDescent="0.25">
      <c r="A165" s="36" t="s">
        <v>25</v>
      </c>
      <c r="B165" s="63" t="s">
        <v>525</v>
      </c>
      <c r="C165" s="65">
        <v>1</v>
      </c>
      <c r="D165" s="185" t="s">
        <v>11</v>
      </c>
      <c r="E165" s="65"/>
      <c r="F165" s="186">
        <f>C165*E165</f>
        <v>0</v>
      </c>
      <c r="G165" s="156"/>
      <c r="H165" s="385"/>
      <c r="I165" s="182"/>
    </row>
    <row r="166" spans="1:9" s="151" customFormat="1" ht="29.25" customHeight="1" x14ac:dyDescent="0.25">
      <c r="A166" s="36" t="s">
        <v>26</v>
      </c>
      <c r="B166" s="187" t="s">
        <v>503</v>
      </c>
      <c r="C166" s="188"/>
      <c r="D166" s="176"/>
      <c r="E166" s="69"/>
      <c r="F166" s="189"/>
      <c r="G166" s="156"/>
      <c r="H166" s="385"/>
      <c r="I166" s="182"/>
    </row>
    <row r="167" spans="1:9" s="151" customFormat="1" ht="14.25" customHeight="1" x14ac:dyDescent="0.25">
      <c r="A167" s="36"/>
      <c r="B167" s="190" t="s">
        <v>464</v>
      </c>
      <c r="C167" s="69"/>
      <c r="D167" s="191"/>
      <c r="E167" s="69"/>
      <c r="F167" s="192"/>
      <c r="G167" s="156"/>
      <c r="H167" s="385"/>
      <c r="I167" s="182"/>
    </row>
    <row r="168" spans="1:9" s="151" customFormat="1" ht="14.25" customHeight="1" x14ac:dyDescent="0.25">
      <c r="A168" s="36"/>
      <c r="B168" s="190" t="s">
        <v>463</v>
      </c>
      <c r="C168" s="69"/>
      <c r="D168" s="191"/>
      <c r="E168" s="69"/>
      <c r="F168" s="192"/>
      <c r="G168" s="156"/>
      <c r="H168" s="385"/>
      <c r="I168" s="182"/>
    </row>
    <row r="169" spans="1:9" s="151" customFormat="1" ht="14.25" customHeight="1" x14ac:dyDescent="0.25">
      <c r="A169" s="36"/>
      <c r="B169" s="190" t="s">
        <v>462</v>
      </c>
      <c r="C169" s="69"/>
      <c r="D169" s="191"/>
      <c r="E169" s="69"/>
      <c r="F169" s="192"/>
      <c r="G169" s="181"/>
      <c r="H169" s="385"/>
      <c r="I169" s="182"/>
    </row>
    <row r="170" spans="1:9" s="151" customFormat="1" ht="30.75" customHeight="1" x14ac:dyDescent="0.25">
      <c r="A170" s="36"/>
      <c r="B170" s="190" t="s">
        <v>461</v>
      </c>
      <c r="C170" s="69">
        <v>65</v>
      </c>
      <c r="D170" s="191" t="s">
        <v>55</v>
      </c>
      <c r="E170" s="69"/>
      <c r="F170" s="192">
        <f t="shared" ref="F170:F176" si="11">C170*E170</f>
        <v>0</v>
      </c>
      <c r="G170" s="156"/>
      <c r="H170" s="385"/>
      <c r="I170" s="182"/>
    </row>
    <row r="171" spans="1:9" s="151" customFormat="1" ht="14.25" customHeight="1" x14ac:dyDescent="0.25">
      <c r="A171" s="36" t="s">
        <v>27</v>
      </c>
      <c r="B171" s="63" t="s">
        <v>396</v>
      </c>
      <c r="C171" s="65">
        <v>1</v>
      </c>
      <c r="D171" s="66" t="s">
        <v>11</v>
      </c>
      <c r="E171" s="65"/>
      <c r="F171" s="154">
        <f t="shared" si="11"/>
        <v>0</v>
      </c>
      <c r="G171" s="156"/>
      <c r="H171" s="385"/>
      <c r="I171" s="182"/>
    </row>
    <row r="172" spans="1:9" s="151" customFormat="1" ht="14.25" customHeight="1" x14ac:dyDescent="0.25">
      <c r="A172" s="36" t="s">
        <v>30</v>
      </c>
      <c r="B172" s="63" t="s">
        <v>460</v>
      </c>
      <c r="C172" s="65">
        <v>1</v>
      </c>
      <c r="D172" s="66" t="s">
        <v>11</v>
      </c>
      <c r="E172" s="65"/>
      <c r="F172" s="154">
        <f t="shared" si="11"/>
        <v>0</v>
      </c>
      <c r="G172" s="156"/>
      <c r="H172" s="385"/>
      <c r="I172" s="182"/>
    </row>
    <row r="173" spans="1:9" s="151" customFormat="1" ht="14.25" customHeight="1" x14ac:dyDescent="0.25">
      <c r="A173" s="36" t="s">
        <v>31</v>
      </c>
      <c r="B173" s="63" t="s">
        <v>394</v>
      </c>
      <c r="C173" s="65">
        <v>1</v>
      </c>
      <c r="D173" s="66" t="s">
        <v>11</v>
      </c>
      <c r="E173" s="65"/>
      <c r="F173" s="154">
        <f t="shared" si="11"/>
        <v>0</v>
      </c>
      <c r="G173" s="156"/>
      <c r="H173" s="385"/>
      <c r="I173" s="182"/>
    </row>
    <row r="174" spans="1:9" s="151" customFormat="1" ht="14.25" customHeight="1" x14ac:dyDescent="0.25">
      <c r="A174" s="36" t="s">
        <v>32</v>
      </c>
      <c r="B174" s="63" t="s">
        <v>392</v>
      </c>
      <c r="C174" s="65">
        <v>1</v>
      </c>
      <c r="D174" s="66" t="s">
        <v>11</v>
      </c>
      <c r="E174" s="65"/>
      <c r="F174" s="154">
        <f t="shared" si="11"/>
        <v>0</v>
      </c>
      <c r="G174" s="156"/>
      <c r="H174" s="385"/>
      <c r="I174" s="182"/>
    </row>
    <row r="175" spans="1:9" s="151" customFormat="1" ht="28.5" customHeight="1" x14ac:dyDescent="0.25">
      <c r="A175" s="36" t="s">
        <v>33</v>
      </c>
      <c r="B175" s="193" t="s">
        <v>459</v>
      </c>
      <c r="C175" s="65">
        <v>1</v>
      </c>
      <c r="D175" s="66" t="s">
        <v>11</v>
      </c>
      <c r="E175" s="65"/>
      <c r="F175" s="154">
        <f t="shared" si="11"/>
        <v>0</v>
      </c>
      <c r="G175" s="156"/>
      <c r="H175" s="385"/>
      <c r="I175" s="182"/>
    </row>
    <row r="176" spans="1:9" s="151" customFormat="1" ht="14.25" customHeight="1" x14ac:dyDescent="0.25">
      <c r="A176" s="36" t="s">
        <v>34</v>
      </c>
      <c r="B176" s="63" t="s">
        <v>473</v>
      </c>
      <c r="C176" s="65">
        <v>6</v>
      </c>
      <c r="D176" s="66" t="s">
        <v>13</v>
      </c>
      <c r="E176" s="65"/>
      <c r="F176" s="154">
        <f t="shared" si="11"/>
        <v>0</v>
      </c>
      <c r="G176" s="137">
        <f>SUM(F149:F176)</f>
        <v>0</v>
      </c>
      <c r="H176" s="385"/>
      <c r="I176" s="182"/>
    </row>
    <row r="177" spans="1:9" s="151" customFormat="1" ht="14.25" customHeight="1" x14ac:dyDescent="0.25">
      <c r="A177" s="36"/>
      <c r="B177" s="38"/>
      <c r="C177" s="69"/>
      <c r="D177" s="70"/>
      <c r="E177" s="69"/>
      <c r="F177" s="71"/>
      <c r="G177" s="52"/>
      <c r="H177" s="385"/>
      <c r="I177" s="182"/>
    </row>
    <row r="178" spans="1:9" s="151" customFormat="1" ht="14.25" customHeight="1" x14ac:dyDescent="0.25">
      <c r="A178" s="35"/>
      <c r="B178" s="150" t="s">
        <v>458</v>
      </c>
      <c r="C178" s="69"/>
      <c r="D178" s="70"/>
      <c r="E178" s="69"/>
      <c r="F178" s="71"/>
      <c r="G178" s="194"/>
      <c r="H178" s="385"/>
      <c r="I178" s="182"/>
    </row>
    <row r="179" spans="1:9" s="151" customFormat="1" ht="14.25" customHeight="1" x14ac:dyDescent="0.25">
      <c r="A179" s="36" t="s">
        <v>389</v>
      </c>
      <c r="B179" s="63" t="s">
        <v>416</v>
      </c>
      <c r="C179" s="65">
        <v>70</v>
      </c>
      <c r="D179" s="66" t="s">
        <v>11</v>
      </c>
      <c r="E179" s="153"/>
      <c r="F179" s="68">
        <f>C179*E179</f>
        <v>0</v>
      </c>
      <c r="G179" s="155"/>
      <c r="H179" s="385"/>
      <c r="I179" s="182"/>
    </row>
    <row r="180" spans="1:9" s="151" customFormat="1" ht="30.75" customHeight="1" x14ac:dyDescent="0.25">
      <c r="A180" s="36" t="s">
        <v>387</v>
      </c>
      <c r="B180" s="63" t="s">
        <v>430</v>
      </c>
      <c r="C180" s="65">
        <v>27</v>
      </c>
      <c r="D180" s="66" t="s">
        <v>11</v>
      </c>
      <c r="E180" s="153"/>
      <c r="F180" s="68">
        <f t="shared" ref="F180:F181" si="12">C180*E180</f>
        <v>0</v>
      </c>
      <c r="G180" s="156"/>
      <c r="H180" s="385"/>
      <c r="I180" s="182"/>
    </row>
    <row r="181" spans="1:9" s="151" customFormat="1" ht="14.25" customHeight="1" x14ac:dyDescent="0.25">
      <c r="A181" s="36" t="s">
        <v>414</v>
      </c>
      <c r="B181" s="63" t="s">
        <v>457</v>
      </c>
      <c r="C181" s="65">
        <v>22</v>
      </c>
      <c r="D181" s="153" t="s">
        <v>11</v>
      </c>
      <c r="E181" s="65"/>
      <c r="F181" s="68">
        <f t="shared" si="12"/>
        <v>0</v>
      </c>
      <c r="G181" s="137">
        <f>SUM(F179:F181)</f>
        <v>0</v>
      </c>
      <c r="H181" s="385"/>
      <c r="I181" s="182"/>
    </row>
    <row r="182" spans="1:9" s="151" customFormat="1" ht="14.25" customHeight="1" x14ac:dyDescent="0.25">
      <c r="A182" s="36"/>
      <c r="B182" s="38"/>
      <c r="C182" s="69"/>
      <c r="D182" s="195"/>
      <c r="E182" s="69"/>
      <c r="F182" s="71"/>
      <c r="G182" s="52"/>
      <c r="H182" s="385"/>
      <c r="I182" s="182"/>
    </row>
    <row r="183" spans="1:9" s="151" customFormat="1" ht="27" customHeight="1" x14ac:dyDescent="0.25">
      <c r="A183" s="35"/>
      <c r="B183" s="150" t="s">
        <v>390</v>
      </c>
      <c r="C183" s="69"/>
      <c r="D183" s="70"/>
      <c r="E183" s="69"/>
      <c r="F183" s="71"/>
      <c r="G183" s="196"/>
      <c r="H183" s="160"/>
    </row>
    <row r="184" spans="1:9" s="151" customFormat="1" ht="14.25" customHeight="1" x14ac:dyDescent="0.25">
      <c r="A184" s="36" t="s">
        <v>389</v>
      </c>
      <c r="B184" s="63" t="s">
        <v>456</v>
      </c>
      <c r="C184" s="65">
        <v>1</v>
      </c>
      <c r="D184" s="153" t="s">
        <v>11</v>
      </c>
      <c r="E184" s="67"/>
      <c r="F184" s="68">
        <f>E184*C184</f>
        <v>0</v>
      </c>
      <c r="G184" s="197"/>
      <c r="H184" s="160"/>
    </row>
    <row r="185" spans="1:9" s="151" customFormat="1" ht="14.25" customHeight="1" x14ac:dyDescent="0.25">
      <c r="A185" s="36" t="s">
        <v>387</v>
      </c>
      <c r="B185" s="63" t="s">
        <v>386</v>
      </c>
      <c r="C185" s="65">
        <v>6</v>
      </c>
      <c r="D185" s="153" t="s">
        <v>11</v>
      </c>
      <c r="E185" s="65"/>
      <c r="F185" s="68">
        <f>E185*C185</f>
        <v>0</v>
      </c>
      <c r="G185" s="137">
        <f>SUM(F184:F185)</f>
        <v>0</v>
      </c>
      <c r="H185" s="160"/>
    </row>
    <row r="186" spans="1:9" s="151" customFormat="1" ht="14.25" customHeight="1" x14ac:dyDescent="0.25">
      <c r="A186" s="36"/>
      <c r="B186" s="38"/>
      <c r="C186" s="69"/>
      <c r="D186" s="195"/>
      <c r="E186" s="69"/>
      <c r="F186" s="71"/>
      <c r="G186" s="52"/>
      <c r="H186" s="160"/>
    </row>
    <row r="187" spans="1:9" s="151" customFormat="1" ht="14.25" customHeight="1" x14ac:dyDescent="0.25">
      <c r="A187" s="36"/>
      <c r="B187" s="150" t="s">
        <v>431</v>
      </c>
      <c r="C187" s="69"/>
      <c r="D187" s="70"/>
      <c r="E187" s="69"/>
      <c r="F187" s="71"/>
      <c r="G187" s="196"/>
      <c r="H187" s="160"/>
    </row>
    <row r="188" spans="1:9" s="151" customFormat="1" ht="14.25" customHeight="1" x14ac:dyDescent="0.25">
      <c r="A188" s="36" t="s">
        <v>389</v>
      </c>
      <c r="B188" s="63" t="s">
        <v>416</v>
      </c>
      <c r="C188" s="65">
        <v>17</v>
      </c>
      <c r="D188" s="66" t="s">
        <v>11</v>
      </c>
      <c r="E188" s="65"/>
      <c r="F188" s="68">
        <f t="shared" ref="F188:F193" si="13">E188*C188</f>
        <v>0</v>
      </c>
      <c r="G188" s="198"/>
      <c r="H188" s="160"/>
    </row>
    <row r="189" spans="1:9" s="151" customFormat="1" ht="14.25" customHeight="1" x14ac:dyDescent="0.25">
      <c r="A189" s="36" t="s">
        <v>387</v>
      </c>
      <c r="B189" s="63" t="s">
        <v>430</v>
      </c>
      <c r="C189" s="65">
        <v>17</v>
      </c>
      <c r="D189" s="66" t="s">
        <v>11</v>
      </c>
      <c r="E189" s="153"/>
      <c r="F189" s="68">
        <f t="shared" si="13"/>
        <v>0</v>
      </c>
      <c r="G189" s="199"/>
      <c r="H189" s="160"/>
    </row>
    <row r="190" spans="1:9" s="151" customFormat="1" ht="14.25" customHeight="1" x14ac:dyDescent="0.25">
      <c r="A190" s="36" t="s">
        <v>414</v>
      </c>
      <c r="B190" s="63" t="s">
        <v>429</v>
      </c>
      <c r="C190" s="65">
        <v>8</v>
      </c>
      <c r="D190" s="66" t="s">
        <v>11</v>
      </c>
      <c r="E190" s="158"/>
      <c r="F190" s="68">
        <f t="shared" si="13"/>
        <v>0</v>
      </c>
      <c r="G190" s="200"/>
      <c r="H190" s="160"/>
    </row>
    <row r="191" spans="1:9" s="151" customFormat="1" ht="15" x14ac:dyDescent="0.25">
      <c r="A191" s="36" t="s">
        <v>413</v>
      </c>
      <c r="B191" s="193" t="s">
        <v>423</v>
      </c>
      <c r="C191" s="65">
        <v>10</v>
      </c>
      <c r="D191" s="66" t="s">
        <v>11</v>
      </c>
      <c r="E191" s="65"/>
      <c r="F191" s="68">
        <f t="shared" si="13"/>
        <v>0</v>
      </c>
      <c r="G191" s="199"/>
      <c r="H191" s="160"/>
    </row>
    <row r="192" spans="1:9" s="151" customFormat="1" ht="14.25" customHeight="1" x14ac:dyDescent="0.25">
      <c r="A192" s="36" t="s">
        <v>411</v>
      </c>
      <c r="B192" s="63" t="s">
        <v>410</v>
      </c>
      <c r="C192" s="153">
        <v>3</v>
      </c>
      <c r="D192" s="66" t="s">
        <v>11</v>
      </c>
      <c r="E192" s="65"/>
      <c r="F192" s="68">
        <f t="shared" si="13"/>
        <v>0</v>
      </c>
      <c r="G192" s="199"/>
      <c r="H192" s="160"/>
    </row>
    <row r="193" spans="1:11" s="151" customFormat="1" ht="45" customHeight="1" x14ac:dyDescent="0.25">
      <c r="A193" s="36" t="s">
        <v>409</v>
      </c>
      <c r="B193" s="63" t="s">
        <v>527</v>
      </c>
      <c r="C193" s="65">
        <v>1</v>
      </c>
      <c r="D193" s="66" t="s">
        <v>11</v>
      </c>
      <c r="E193" s="67"/>
      <c r="F193" s="68">
        <f t="shared" si="13"/>
        <v>0</v>
      </c>
      <c r="G193" s="199"/>
      <c r="H193" s="160"/>
    </row>
    <row r="194" spans="1:11" s="151" customFormat="1" ht="30" customHeight="1" x14ac:dyDescent="0.25">
      <c r="A194" s="36" t="s">
        <v>407</v>
      </c>
      <c r="B194" s="187" t="s">
        <v>504</v>
      </c>
      <c r="C194" s="188"/>
      <c r="D194" s="176"/>
      <c r="E194" s="188"/>
      <c r="F194" s="198"/>
      <c r="G194" s="199"/>
      <c r="H194" s="160"/>
    </row>
    <row r="195" spans="1:11" s="151" customFormat="1" ht="14.25" customHeight="1" x14ac:dyDescent="0.25">
      <c r="A195" s="36"/>
      <c r="B195" s="190" t="s">
        <v>420</v>
      </c>
      <c r="C195" s="188"/>
      <c r="D195" s="167"/>
      <c r="E195" s="188"/>
      <c r="F195" s="200"/>
      <c r="G195" s="199"/>
      <c r="H195" s="160"/>
    </row>
    <row r="196" spans="1:11" s="151" customFormat="1" ht="14.25" customHeight="1" x14ac:dyDescent="0.25">
      <c r="A196" s="36"/>
      <c r="B196" s="190" t="s">
        <v>419</v>
      </c>
      <c r="C196" s="188"/>
      <c r="D196" s="167"/>
      <c r="E196" s="188"/>
      <c r="F196" s="200"/>
      <c r="G196" s="199"/>
      <c r="H196" s="160"/>
    </row>
    <row r="197" spans="1:11" s="151" customFormat="1" ht="14.25" customHeight="1" x14ac:dyDescent="0.25">
      <c r="A197" s="36"/>
      <c r="B197" s="190" t="s">
        <v>418</v>
      </c>
      <c r="C197" s="188"/>
      <c r="D197" s="167"/>
      <c r="E197" s="188"/>
      <c r="F197" s="200"/>
      <c r="G197" s="199"/>
      <c r="H197" s="160"/>
    </row>
    <row r="198" spans="1:11" s="151" customFormat="1" ht="26.25" customHeight="1" x14ac:dyDescent="0.25">
      <c r="A198" s="36"/>
      <c r="B198" s="190" t="s">
        <v>398</v>
      </c>
      <c r="C198" s="201">
        <v>164</v>
      </c>
      <c r="D198" s="191" t="s">
        <v>55</v>
      </c>
      <c r="E198" s="69"/>
      <c r="F198" s="200">
        <f t="shared" ref="F198:F204" si="14">E198*C198</f>
        <v>0</v>
      </c>
      <c r="G198" s="199"/>
      <c r="H198" s="160"/>
    </row>
    <row r="199" spans="1:11" s="151" customFormat="1" ht="14.25" customHeight="1" x14ac:dyDescent="0.25">
      <c r="A199" s="36" t="s">
        <v>402</v>
      </c>
      <c r="B199" s="63" t="s">
        <v>396</v>
      </c>
      <c r="C199" s="65">
        <v>1</v>
      </c>
      <c r="D199" s="66" t="s">
        <v>11</v>
      </c>
      <c r="E199" s="65"/>
      <c r="F199" s="68">
        <f t="shared" si="14"/>
        <v>0</v>
      </c>
      <c r="G199" s="199"/>
      <c r="H199" s="160"/>
    </row>
    <row r="200" spans="1:11" s="151" customFormat="1" ht="14.25" customHeight="1" x14ac:dyDescent="0.25">
      <c r="A200" s="36" t="s">
        <v>397</v>
      </c>
      <c r="B200" s="63" t="s">
        <v>394</v>
      </c>
      <c r="C200" s="65">
        <v>1</v>
      </c>
      <c r="D200" s="66" t="s">
        <v>11</v>
      </c>
      <c r="E200" s="65"/>
      <c r="F200" s="68">
        <f t="shared" si="14"/>
        <v>0</v>
      </c>
      <c r="G200" s="199"/>
      <c r="H200" s="160"/>
    </row>
    <row r="201" spans="1:11" s="151" customFormat="1" ht="14.25" customHeight="1" x14ac:dyDescent="0.25">
      <c r="A201" s="36" t="s">
        <v>395</v>
      </c>
      <c r="B201" s="63" t="s">
        <v>473</v>
      </c>
      <c r="C201" s="65">
        <v>6</v>
      </c>
      <c r="D201" s="66" t="s">
        <v>13</v>
      </c>
      <c r="E201" s="65"/>
      <c r="F201" s="68">
        <f t="shared" si="14"/>
        <v>0</v>
      </c>
      <c r="G201" s="199"/>
      <c r="H201" s="160"/>
    </row>
    <row r="202" spans="1:11" s="151" customFormat="1" ht="25.5" x14ac:dyDescent="0.25">
      <c r="A202" s="36" t="s">
        <v>393</v>
      </c>
      <c r="B202" s="63" t="s">
        <v>474</v>
      </c>
      <c r="C202" s="65">
        <v>1</v>
      </c>
      <c r="D202" s="66" t="s">
        <v>11</v>
      </c>
      <c r="E202" s="65"/>
      <c r="F202" s="68">
        <f t="shared" si="14"/>
        <v>0</v>
      </c>
      <c r="G202" s="199"/>
      <c r="H202" s="160"/>
    </row>
    <row r="203" spans="1:11" s="151" customFormat="1" ht="14.25" customHeight="1" x14ac:dyDescent="0.25">
      <c r="A203" s="36" t="s">
        <v>391</v>
      </c>
      <c r="B203" s="63" t="s">
        <v>428</v>
      </c>
      <c r="C203" s="65">
        <v>1</v>
      </c>
      <c r="D203" s="66" t="s">
        <v>11</v>
      </c>
      <c r="E203" s="65"/>
      <c r="F203" s="68">
        <f t="shared" si="14"/>
        <v>0</v>
      </c>
      <c r="G203" s="199"/>
      <c r="H203" s="160"/>
    </row>
    <row r="204" spans="1:11" s="151" customFormat="1" ht="12" customHeight="1" x14ac:dyDescent="0.25">
      <c r="A204" s="36" t="s">
        <v>427</v>
      </c>
      <c r="B204" s="63" t="s">
        <v>426</v>
      </c>
      <c r="C204" s="65">
        <v>1</v>
      </c>
      <c r="D204" s="66" t="s">
        <v>11</v>
      </c>
      <c r="E204" s="65"/>
      <c r="F204" s="68">
        <f t="shared" si="14"/>
        <v>0</v>
      </c>
      <c r="G204" s="137">
        <f>SUM(F188:F204)</f>
        <v>0</v>
      </c>
      <c r="H204" s="160"/>
    </row>
    <row r="205" spans="1:11" s="151" customFormat="1" ht="14.25" customHeight="1" x14ac:dyDescent="0.25">
      <c r="A205" s="36"/>
      <c r="B205" s="38"/>
      <c r="C205" s="69"/>
      <c r="D205" s="70"/>
      <c r="E205" s="69"/>
      <c r="F205" s="71"/>
      <c r="G205" s="194"/>
      <c r="H205" s="160"/>
    </row>
    <row r="206" spans="1:11" s="53" customFormat="1" x14ac:dyDescent="0.25">
      <c r="A206" s="7"/>
      <c r="B206" s="390" t="s">
        <v>171</v>
      </c>
      <c r="C206" s="390"/>
      <c r="D206" s="390"/>
      <c r="E206" s="390"/>
      <c r="F206" s="51" t="s">
        <v>73</v>
      </c>
      <c r="G206" s="52">
        <f>SUM(G20:G204)</f>
        <v>0</v>
      </c>
      <c r="H206" s="124"/>
      <c r="I206" s="124"/>
      <c r="J206" s="124"/>
      <c r="K206" s="124"/>
    </row>
    <row r="207" spans="1:11" s="53" customFormat="1" x14ac:dyDescent="0.25">
      <c r="A207" s="7"/>
      <c r="B207" s="8"/>
      <c r="D207" s="9"/>
      <c r="E207" s="72"/>
      <c r="G207" s="72"/>
      <c r="H207" s="56"/>
      <c r="I207" s="124"/>
      <c r="J207" s="124"/>
      <c r="K207" s="124"/>
    </row>
    <row r="208" spans="1:11" s="53" customFormat="1" x14ac:dyDescent="0.25">
      <c r="A208" s="7"/>
      <c r="B208" s="142" t="s">
        <v>172</v>
      </c>
      <c r="D208" s="9"/>
      <c r="E208" s="72"/>
      <c r="G208" s="72"/>
      <c r="H208" s="124"/>
      <c r="I208" s="124"/>
      <c r="J208" s="124"/>
      <c r="K208" s="124"/>
    </row>
    <row r="209" spans="1:11" s="53" customFormat="1" x14ac:dyDescent="0.25">
      <c r="A209" s="7"/>
      <c r="B209" s="142"/>
      <c r="D209" s="9"/>
      <c r="E209" s="72"/>
      <c r="G209" s="72"/>
      <c r="H209" s="124"/>
      <c r="I209" s="124"/>
      <c r="J209" s="124"/>
      <c r="K209" s="124"/>
    </row>
    <row r="210" spans="1:11" s="7" customFormat="1" x14ac:dyDescent="0.25">
      <c r="A210" s="20" t="s">
        <v>28</v>
      </c>
      <c r="B210" s="21" t="s">
        <v>128</v>
      </c>
      <c r="C210" s="202"/>
      <c r="D210" s="202"/>
      <c r="E210" s="51"/>
      <c r="F210" s="113"/>
      <c r="G210" s="51"/>
      <c r="H210" s="15"/>
      <c r="I210" s="15"/>
      <c r="J210" s="15"/>
      <c r="K210" s="15"/>
    </row>
    <row r="211" spans="1:11" s="7" customFormat="1" x14ac:dyDescent="0.25">
      <c r="A211" s="15" t="s">
        <v>81</v>
      </c>
      <c r="B211" s="101" t="s">
        <v>107</v>
      </c>
      <c r="C211" s="59">
        <v>1</v>
      </c>
      <c r="D211" s="60" t="s">
        <v>48</v>
      </c>
      <c r="E211" s="61"/>
      <c r="F211" s="59">
        <f>C211*E211</f>
        <v>0</v>
      </c>
      <c r="G211" s="203">
        <f>SUM(F211:F211)</f>
        <v>0</v>
      </c>
      <c r="H211" s="15"/>
      <c r="I211" s="15"/>
      <c r="J211" s="15"/>
      <c r="K211" s="15"/>
    </row>
    <row r="212" spans="1:11" s="7" customFormat="1" x14ac:dyDescent="0.25">
      <c r="A212" s="15"/>
      <c r="B212" s="204"/>
      <c r="C212" s="53"/>
      <c r="D212" s="54"/>
      <c r="E212" s="55"/>
      <c r="F212" s="56"/>
      <c r="G212" s="51"/>
      <c r="H212" s="15"/>
      <c r="I212" s="15"/>
      <c r="J212" s="15"/>
      <c r="K212" s="15"/>
    </row>
    <row r="213" spans="1:11" s="7" customFormat="1" x14ac:dyDescent="0.25">
      <c r="A213" s="20" t="s">
        <v>12</v>
      </c>
      <c r="B213" s="21" t="s">
        <v>130</v>
      </c>
      <c r="C213" s="53"/>
      <c r="D213" s="54"/>
      <c r="E213" s="55"/>
      <c r="F213" s="56"/>
      <c r="G213" s="51"/>
      <c r="H213" s="15"/>
      <c r="I213" s="15"/>
      <c r="J213" s="15"/>
      <c r="K213" s="15"/>
    </row>
    <row r="214" spans="1:11" s="53" customFormat="1" x14ac:dyDescent="0.25">
      <c r="A214" s="7" t="s">
        <v>10</v>
      </c>
      <c r="B214" s="57" t="s">
        <v>256</v>
      </c>
      <c r="C214" s="59">
        <v>33.6</v>
      </c>
      <c r="D214" s="60" t="s">
        <v>13</v>
      </c>
      <c r="E214" s="61"/>
      <c r="F214" s="136">
        <f t="shared" ref="F214:F229" si="15">C214*E214</f>
        <v>0</v>
      </c>
      <c r="G214" s="130"/>
      <c r="H214" s="124"/>
      <c r="I214" s="124"/>
      <c r="J214" s="124"/>
      <c r="K214" s="124"/>
    </row>
    <row r="215" spans="1:11" s="53" customFormat="1" x14ac:dyDescent="0.25">
      <c r="A215" s="7" t="s">
        <v>14</v>
      </c>
      <c r="B215" s="57" t="s">
        <v>257</v>
      </c>
      <c r="C215" s="59">
        <v>3.36</v>
      </c>
      <c r="D215" s="60" t="s">
        <v>13</v>
      </c>
      <c r="E215" s="61"/>
      <c r="F215" s="136">
        <f t="shared" si="15"/>
        <v>0</v>
      </c>
      <c r="G215" s="126"/>
      <c r="H215" s="124"/>
      <c r="I215" s="124"/>
      <c r="J215" s="124"/>
      <c r="K215" s="124"/>
    </row>
    <row r="216" spans="1:11" s="53" customFormat="1" x14ac:dyDescent="0.25">
      <c r="A216" s="7" t="s">
        <v>15</v>
      </c>
      <c r="B216" s="57" t="s">
        <v>259</v>
      </c>
      <c r="C216" s="59">
        <v>15.92</v>
      </c>
      <c r="D216" s="60" t="s">
        <v>13</v>
      </c>
      <c r="E216" s="61"/>
      <c r="F216" s="136">
        <f t="shared" si="15"/>
        <v>0</v>
      </c>
      <c r="G216" s="126"/>
      <c r="H216" s="124"/>
      <c r="I216" s="124"/>
      <c r="J216" s="124"/>
      <c r="K216" s="124"/>
    </row>
    <row r="217" spans="1:11" s="53" customFormat="1" x14ac:dyDescent="0.25">
      <c r="A217" s="7" t="s">
        <v>85</v>
      </c>
      <c r="B217" s="57" t="s">
        <v>260</v>
      </c>
      <c r="C217" s="59">
        <v>15.92</v>
      </c>
      <c r="D217" s="60" t="s">
        <v>13</v>
      </c>
      <c r="E217" s="61"/>
      <c r="F217" s="136">
        <f t="shared" si="15"/>
        <v>0</v>
      </c>
      <c r="G217" s="126"/>
      <c r="H217" s="124"/>
      <c r="I217" s="124"/>
      <c r="J217" s="124"/>
      <c r="K217" s="124"/>
    </row>
    <row r="218" spans="1:11" s="53" customFormat="1" x14ac:dyDescent="0.25">
      <c r="A218" s="7" t="s">
        <v>86</v>
      </c>
      <c r="B218" s="57" t="s">
        <v>261</v>
      </c>
      <c r="C218" s="59">
        <v>15.92</v>
      </c>
      <c r="D218" s="60" t="s">
        <v>13</v>
      </c>
      <c r="E218" s="61"/>
      <c r="F218" s="136">
        <f t="shared" si="15"/>
        <v>0</v>
      </c>
      <c r="G218" s="126"/>
      <c r="H218" s="124"/>
      <c r="I218" s="124"/>
      <c r="J218" s="124"/>
      <c r="K218" s="124"/>
    </row>
    <row r="219" spans="1:11" s="53" customFormat="1" x14ac:dyDescent="0.25">
      <c r="A219" s="7" t="s">
        <v>87</v>
      </c>
      <c r="B219" s="57" t="s">
        <v>262</v>
      </c>
      <c r="C219" s="59">
        <v>15.92</v>
      </c>
      <c r="D219" s="60" t="s">
        <v>13</v>
      </c>
      <c r="E219" s="61"/>
      <c r="F219" s="136">
        <f t="shared" si="15"/>
        <v>0</v>
      </c>
      <c r="G219" s="126"/>
      <c r="H219" s="124"/>
      <c r="I219" s="124"/>
      <c r="J219" s="124"/>
      <c r="K219" s="124"/>
    </row>
    <row r="220" spans="1:11" s="53" customFormat="1" x14ac:dyDescent="0.25">
      <c r="A220" s="7" t="s">
        <v>88</v>
      </c>
      <c r="B220" s="57" t="s">
        <v>263</v>
      </c>
      <c r="C220" s="59">
        <v>2.96</v>
      </c>
      <c r="D220" s="60" t="s">
        <v>13</v>
      </c>
      <c r="E220" s="61"/>
      <c r="F220" s="136">
        <f t="shared" si="15"/>
        <v>0</v>
      </c>
      <c r="G220" s="126"/>
      <c r="H220" s="124"/>
      <c r="I220" s="124"/>
      <c r="J220" s="124"/>
      <c r="K220" s="124"/>
    </row>
    <row r="221" spans="1:11" s="53" customFormat="1" x14ac:dyDescent="0.25">
      <c r="A221" s="7" t="s">
        <v>21</v>
      </c>
      <c r="B221" s="57" t="s">
        <v>264</v>
      </c>
      <c r="C221" s="59">
        <v>2.96</v>
      </c>
      <c r="D221" s="60" t="s">
        <v>13</v>
      </c>
      <c r="E221" s="61"/>
      <c r="F221" s="136">
        <f t="shared" si="15"/>
        <v>0</v>
      </c>
      <c r="G221" s="126"/>
      <c r="H221" s="124"/>
      <c r="I221" s="124"/>
      <c r="J221" s="124"/>
      <c r="K221" s="124"/>
    </row>
    <row r="222" spans="1:11" s="53" customFormat="1" x14ac:dyDescent="0.25">
      <c r="A222" s="7" t="s">
        <v>23</v>
      </c>
      <c r="B222" s="57" t="s">
        <v>265</v>
      </c>
      <c r="C222" s="59">
        <v>2.96</v>
      </c>
      <c r="D222" s="60" t="s">
        <v>13</v>
      </c>
      <c r="E222" s="61"/>
      <c r="F222" s="136">
        <f t="shared" si="15"/>
        <v>0</v>
      </c>
      <c r="G222" s="126"/>
      <c r="H222" s="124"/>
      <c r="I222" s="124"/>
      <c r="J222" s="124"/>
      <c r="K222" s="124"/>
    </row>
    <row r="223" spans="1:11" s="53" customFormat="1" x14ac:dyDescent="0.25">
      <c r="A223" s="7" t="s">
        <v>24</v>
      </c>
      <c r="B223" s="57" t="s">
        <v>266</v>
      </c>
      <c r="C223" s="59">
        <v>2.96</v>
      </c>
      <c r="D223" s="60" t="s">
        <v>13</v>
      </c>
      <c r="E223" s="61"/>
      <c r="F223" s="136">
        <f t="shared" si="15"/>
        <v>0</v>
      </c>
      <c r="G223" s="126"/>
      <c r="H223" s="124"/>
      <c r="I223" s="124"/>
      <c r="J223" s="124"/>
      <c r="K223" s="124"/>
    </row>
    <row r="224" spans="1:11" s="53" customFormat="1" x14ac:dyDescent="0.25">
      <c r="A224" s="7" t="s">
        <v>25</v>
      </c>
      <c r="B224" s="57" t="s">
        <v>267</v>
      </c>
      <c r="C224" s="59">
        <v>2.96</v>
      </c>
      <c r="D224" s="60" t="s">
        <v>13</v>
      </c>
      <c r="E224" s="61"/>
      <c r="F224" s="136">
        <f t="shared" si="15"/>
        <v>0</v>
      </c>
      <c r="G224" s="126"/>
      <c r="H224" s="124"/>
      <c r="I224" s="124"/>
      <c r="J224" s="124"/>
      <c r="K224" s="124"/>
    </row>
    <row r="225" spans="1:11" s="53" customFormat="1" x14ac:dyDescent="0.25">
      <c r="A225" s="7" t="s">
        <v>26</v>
      </c>
      <c r="B225" s="57" t="s">
        <v>268</v>
      </c>
      <c r="C225" s="59">
        <v>2.96</v>
      </c>
      <c r="D225" s="60" t="s">
        <v>13</v>
      </c>
      <c r="E225" s="61"/>
      <c r="F225" s="136">
        <f t="shared" si="15"/>
        <v>0</v>
      </c>
      <c r="G225" s="126"/>
      <c r="H225" s="124"/>
      <c r="I225" s="124"/>
      <c r="J225" s="124"/>
      <c r="K225" s="124"/>
    </row>
    <row r="226" spans="1:11" s="53" customFormat="1" x14ac:dyDescent="0.25">
      <c r="A226" s="7" t="s">
        <v>27</v>
      </c>
      <c r="B226" s="57" t="s">
        <v>269</v>
      </c>
      <c r="C226" s="59">
        <v>2.96</v>
      </c>
      <c r="D226" s="60" t="s">
        <v>13</v>
      </c>
      <c r="E226" s="61"/>
      <c r="F226" s="136">
        <f t="shared" si="15"/>
        <v>0</v>
      </c>
      <c r="G226" s="126"/>
      <c r="H226" s="124"/>
      <c r="I226" s="124"/>
      <c r="J226" s="124"/>
      <c r="K226" s="124"/>
    </row>
    <row r="227" spans="1:11" s="53" customFormat="1" x14ac:dyDescent="0.25">
      <c r="A227" s="7" t="s">
        <v>30</v>
      </c>
      <c r="B227" s="57" t="s">
        <v>270</v>
      </c>
      <c r="C227" s="59">
        <v>2.96</v>
      </c>
      <c r="D227" s="60" t="s">
        <v>13</v>
      </c>
      <c r="E227" s="61"/>
      <c r="F227" s="136">
        <f t="shared" si="15"/>
        <v>0</v>
      </c>
      <c r="G227" s="126"/>
      <c r="H227" s="124"/>
      <c r="I227" s="124"/>
      <c r="J227" s="124"/>
      <c r="K227" s="124"/>
    </row>
    <row r="228" spans="1:11" s="53" customFormat="1" x14ac:dyDescent="0.25">
      <c r="A228" s="7" t="s">
        <v>31</v>
      </c>
      <c r="B228" s="57" t="s">
        <v>271</v>
      </c>
      <c r="C228" s="59">
        <v>2.96</v>
      </c>
      <c r="D228" s="60" t="s">
        <v>13</v>
      </c>
      <c r="E228" s="61"/>
      <c r="F228" s="136">
        <f t="shared" si="15"/>
        <v>0</v>
      </c>
      <c r="G228" s="126"/>
      <c r="H228" s="124"/>
      <c r="I228" s="124"/>
      <c r="J228" s="124"/>
      <c r="K228" s="124"/>
    </row>
    <row r="229" spans="1:11" s="53" customFormat="1" x14ac:dyDescent="0.25">
      <c r="A229" s="7" t="s">
        <v>32</v>
      </c>
      <c r="B229" s="57" t="s">
        <v>297</v>
      </c>
      <c r="C229" s="59">
        <v>151.5</v>
      </c>
      <c r="D229" s="60" t="s">
        <v>13</v>
      </c>
      <c r="E229" s="61"/>
      <c r="F229" s="136">
        <f t="shared" si="15"/>
        <v>0</v>
      </c>
      <c r="G229" s="137">
        <f>SUM(F214:F229)</f>
        <v>0</v>
      </c>
      <c r="H229" s="124"/>
      <c r="I229" s="124"/>
      <c r="J229" s="124"/>
      <c r="K229" s="124"/>
    </row>
    <row r="230" spans="1:11" s="53" customFormat="1" x14ac:dyDescent="0.25">
      <c r="A230" s="7"/>
      <c r="B230" s="8"/>
      <c r="D230" s="9"/>
      <c r="E230" s="72"/>
      <c r="F230" s="56"/>
      <c r="G230" s="52"/>
      <c r="H230" s="124"/>
      <c r="I230" s="124"/>
      <c r="J230" s="124"/>
      <c r="K230" s="124"/>
    </row>
    <row r="231" spans="1:11" s="7" customFormat="1" x14ac:dyDescent="0.25">
      <c r="A231" s="20" t="s">
        <v>29</v>
      </c>
      <c r="B231" s="21" t="s">
        <v>131</v>
      </c>
      <c r="C231" s="53"/>
      <c r="D231" s="54"/>
      <c r="E231" s="55"/>
      <c r="F231" s="56"/>
      <c r="G231" s="51"/>
      <c r="H231" s="124"/>
      <c r="I231" s="15"/>
      <c r="J231" s="15"/>
      <c r="K231" s="15"/>
    </row>
    <row r="232" spans="1:11" s="7" customFormat="1" x14ac:dyDescent="0.25">
      <c r="A232" s="7" t="s">
        <v>81</v>
      </c>
      <c r="B232" s="57" t="s">
        <v>299</v>
      </c>
      <c r="C232" s="59">
        <v>824.28</v>
      </c>
      <c r="D232" s="60" t="s">
        <v>22</v>
      </c>
      <c r="E232" s="61"/>
      <c r="F232" s="136">
        <f>C232*E232</f>
        <v>0</v>
      </c>
      <c r="G232" s="130"/>
      <c r="H232" s="124"/>
      <c r="I232" s="15"/>
      <c r="J232" s="15"/>
      <c r="K232" s="15"/>
    </row>
    <row r="233" spans="1:11" s="53" customFormat="1" ht="16.5" customHeight="1" x14ac:dyDescent="0.25">
      <c r="A233" s="7" t="s">
        <v>82</v>
      </c>
      <c r="B233" s="57" t="s">
        <v>298</v>
      </c>
      <c r="C233" s="59">
        <v>81.900000000000006</v>
      </c>
      <c r="D233" s="60" t="s">
        <v>13</v>
      </c>
      <c r="E233" s="61"/>
      <c r="F233" s="136">
        <f t="shared" ref="F233:F234" si="16">C233*E233</f>
        <v>0</v>
      </c>
      <c r="G233" s="126"/>
      <c r="H233" s="124"/>
      <c r="I233" s="124"/>
      <c r="J233" s="124"/>
      <c r="K233" s="124"/>
    </row>
    <row r="234" spans="1:11" s="53" customFormat="1" ht="16.5" customHeight="1" x14ac:dyDescent="0.25">
      <c r="A234" s="7" t="s">
        <v>83</v>
      </c>
      <c r="B234" s="57" t="s">
        <v>157</v>
      </c>
      <c r="C234" s="59">
        <v>26.91</v>
      </c>
      <c r="D234" s="60" t="s">
        <v>13</v>
      </c>
      <c r="E234" s="61"/>
      <c r="F234" s="136">
        <f t="shared" si="16"/>
        <v>0</v>
      </c>
      <c r="G234" s="137">
        <f>SUM(F232:F234)</f>
        <v>0</v>
      </c>
      <c r="H234" s="124"/>
      <c r="I234" s="124"/>
      <c r="J234" s="124"/>
      <c r="K234" s="124"/>
    </row>
    <row r="235" spans="1:11" s="53" customFormat="1" ht="16.5" customHeight="1" x14ac:dyDescent="0.25">
      <c r="A235" s="7"/>
      <c r="B235" s="8"/>
      <c r="D235" s="9"/>
      <c r="E235" s="72"/>
      <c r="F235" s="56"/>
      <c r="G235" s="52"/>
      <c r="H235" s="124"/>
      <c r="I235" s="124"/>
      <c r="J235" s="124"/>
      <c r="K235" s="124"/>
    </row>
    <row r="236" spans="1:11" s="7" customFormat="1" ht="15" customHeight="1" x14ac:dyDescent="0.25">
      <c r="A236" s="20" t="s">
        <v>43</v>
      </c>
      <c r="B236" s="21" t="s">
        <v>132</v>
      </c>
      <c r="C236" s="53"/>
      <c r="D236" s="54"/>
      <c r="E236" s="55"/>
      <c r="F236" s="56"/>
      <c r="G236" s="51"/>
      <c r="H236" s="15"/>
      <c r="I236" s="15"/>
      <c r="J236" s="15"/>
      <c r="K236" s="15"/>
    </row>
    <row r="237" spans="1:11" s="53" customFormat="1" x14ac:dyDescent="0.25">
      <c r="A237" s="7" t="s">
        <v>81</v>
      </c>
      <c r="B237" s="57" t="s">
        <v>151</v>
      </c>
      <c r="C237" s="59">
        <v>1293.79</v>
      </c>
      <c r="D237" s="60" t="s">
        <v>22</v>
      </c>
      <c r="E237" s="61"/>
      <c r="F237" s="59">
        <f>C237*E237</f>
        <v>0</v>
      </c>
      <c r="G237" s="130"/>
      <c r="H237" s="124"/>
      <c r="I237" s="124"/>
      <c r="J237" s="124"/>
      <c r="K237" s="124"/>
    </row>
    <row r="238" spans="1:11" s="53" customFormat="1" x14ac:dyDescent="0.25">
      <c r="A238" s="7" t="s">
        <v>82</v>
      </c>
      <c r="B238" s="57" t="s">
        <v>152</v>
      </c>
      <c r="C238" s="59">
        <v>284.5</v>
      </c>
      <c r="D238" s="60" t="s">
        <v>22</v>
      </c>
      <c r="E238" s="61"/>
      <c r="F238" s="59">
        <f t="shared" ref="F238:F241" si="17">C238*E238</f>
        <v>0</v>
      </c>
      <c r="G238" s="126"/>
      <c r="H238" s="124"/>
      <c r="I238" s="124"/>
      <c r="J238" s="124"/>
      <c r="K238" s="124"/>
    </row>
    <row r="239" spans="1:11" s="53" customFormat="1" x14ac:dyDescent="0.25">
      <c r="A239" s="7" t="s">
        <v>83</v>
      </c>
      <c r="B239" s="57" t="s">
        <v>226</v>
      </c>
      <c r="C239" s="59">
        <v>1311.75</v>
      </c>
      <c r="D239" s="60" t="s">
        <v>22</v>
      </c>
      <c r="E239" s="61"/>
      <c r="F239" s="59">
        <f t="shared" si="17"/>
        <v>0</v>
      </c>
      <c r="G239" s="126"/>
      <c r="H239" s="124"/>
      <c r="I239" s="124"/>
      <c r="J239" s="124"/>
      <c r="K239" s="124"/>
    </row>
    <row r="240" spans="1:11" s="53" customFormat="1" x14ac:dyDescent="0.25">
      <c r="A240" s="7" t="s">
        <v>85</v>
      </c>
      <c r="B240" s="57" t="s">
        <v>153</v>
      </c>
      <c r="C240" s="59">
        <f>C239</f>
        <v>1311.75</v>
      </c>
      <c r="D240" s="60" t="s">
        <v>22</v>
      </c>
      <c r="E240" s="61"/>
      <c r="F240" s="59">
        <f t="shared" si="17"/>
        <v>0</v>
      </c>
      <c r="G240" s="126"/>
      <c r="H240" s="124"/>
      <c r="I240" s="124"/>
      <c r="J240" s="124"/>
      <c r="K240" s="124"/>
    </row>
    <row r="241" spans="1:11" s="53" customFormat="1" x14ac:dyDescent="0.25">
      <c r="A241" s="7" t="s">
        <v>86</v>
      </c>
      <c r="B241" s="57" t="s">
        <v>158</v>
      </c>
      <c r="C241" s="59">
        <v>1737.05</v>
      </c>
      <c r="D241" s="60" t="s">
        <v>45</v>
      </c>
      <c r="E241" s="61"/>
      <c r="F241" s="59">
        <f t="shared" si="17"/>
        <v>0</v>
      </c>
      <c r="G241" s="137">
        <f>SUM(F237:F241)</f>
        <v>0</v>
      </c>
      <c r="H241" s="124"/>
      <c r="I241" s="124"/>
      <c r="J241" s="124"/>
      <c r="K241" s="124"/>
    </row>
    <row r="242" spans="1:11" s="53" customFormat="1" x14ac:dyDescent="0.25">
      <c r="A242" s="7"/>
      <c r="B242" s="8"/>
      <c r="D242" s="9"/>
      <c r="E242" s="72"/>
      <c r="F242" s="56"/>
      <c r="G242" s="52"/>
      <c r="H242" s="124"/>
      <c r="I242" s="124"/>
      <c r="J242" s="124"/>
      <c r="K242" s="124"/>
    </row>
    <row r="243" spans="1:11" s="53" customFormat="1" x14ac:dyDescent="0.25">
      <c r="A243" s="13" t="s">
        <v>44</v>
      </c>
      <c r="B243" s="142" t="s">
        <v>133</v>
      </c>
      <c r="D243" s="9"/>
      <c r="E243" s="72"/>
      <c r="F243" s="56"/>
      <c r="G243" s="72"/>
      <c r="H243" s="124"/>
      <c r="I243" s="124"/>
      <c r="J243" s="124"/>
      <c r="K243" s="124"/>
    </row>
    <row r="244" spans="1:11" s="53" customFormat="1" ht="27.75" customHeight="1" x14ac:dyDescent="0.25">
      <c r="A244" s="7" t="s">
        <v>81</v>
      </c>
      <c r="B244" s="57" t="s">
        <v>284</v>
      </c>
      <c r="C244" s="59">
        <v>759.85</v>
      </c>
      <c r="D244" s="60" t="s">
        <v>22</v>
      </c>
      <c r="E244" s="61"/>
      <c r="F244" s="136">
        <f>C244*E244</f>
        <v>0</v>
      </c>
      <c r="G244" s="130"/>
      <c r="H244" s="124"/>
      <c r="I244" s="124"/>
      <c r="J244" s="124"/>
      <c r="K244" s="124"/>
    </row>
    <row r="245" spans="1:11" s="53" customFormat="1" ht="26.25" customHeight="1" x14ac:dyDescent="0.25">
      <c r="A245" s="7" t="s">
        <v>82</v>
      </c>
      <c r="B245" s="57" t="s">
        <v>285</v>
      </c>
      <c r="C245" s="59">
        <v>474.98</v>
      </c>
      <c r="D245" s="60" t="s">
        <v>45</v>
      </c>
      <c r="E245" s="61"/>
      <c r="F245" s="136">
        <f t="shared" ref="F245:F247" si="18">C245*E245</f>
        <v>0</v>
      </c>
      <c r="G245" s="126"/>
      <c r="H245" s="124"/>
      <c r="I245" s="124"/>
      <c r="J245" s="124"/>
      <c r="K245" s="124"/>
    </row>
    <row r="246" spans="1:11" s="53" customFormat="1" ht="24.75" customHeight="1" x14ac:dyDescent="0.25">
      <c r="A246" s="7" t="s">
        <v>83</v>
      </c>
      <c r="B246" s="58" t="s">
        <v>286</v>
      </c>
      <c r="C246" s="59">
        <v>134.4</v>
      </c>
      <c r="D246" s="60" t="s">
        <v>22</v>
      </c>
      <c r="E246" s="61"/>
      <c r="F246" s="136">
        <f t="shared" si="18"/>
        <v>0</v>
      </c>
      <c r="G246" s="126"/>
      <c r="H246" s="124"/>
      <c r="I246" s="124"/>
      <c r="J246" s="124"/>
      <c r="K246" s="124"/>
    </row>
    <row r="247" spans="1:11" s="53" customFormat="1" ht="25.5" x14ac:dyDescent="0.25">
      <c r="A247" s="7" t="s">
        <v>17</v>
      </c>
      <c r="B247" s="58" t="s">
        <v>287</v>
      </c>
      <c r="C247" s="59">
        <v>53.7</v>
      </c>
      <c r="D247" s="60" t="s">
        <v>45</v>
      </c>
      <c r="E247" s="61"/>
      <c r="F247" s="136">
        <f t="shared" si="18"/>
        <v>0</v>
      </c>
      <c r="G247" s="137">
        <f>SUM(F244:F247)</f>
        <v>0</v>
      </c>
      <c r="H247" s="124"/>
      <c r="I247" s="124"/>
      <c r="J247" s="124"/>
      <c r="K247" s="124"/>
    </row>
    <row r="248" spans="1:11" s="53" customFormat="1" x14ac:dyDescent="0.25">
      <c r="A248" s="7"/>
      <c r="B248" s="34"/>
      <c r="D248" s="9"/>
      <c r="E248" s="72"/>
      <c r="F248" s="56"/>
      <c r="G248" s="52"/>
      <c r="H248" s="124"/>
      <c r="I248" s="124"/>
      <c r="J248" s="124"/>
      <c r="K248" s="124"/>
    </row>
    <row r="249" spans="1:11" s="53" customFormat="1" x14ac:dyDescent="0.25">
      <c r="A249" s="13" t="s">
        <v>46</v>
      </c>
      <c r="B249" s="142" t="s">
        <v>135</v>
      </c>
      <c r="D249" s="9"/>
      <c r="E249" s="72"/>
      <c r="F249" s="56"/>
      <c r="G249" s="72"/>
      <c r="H249" s="124"/>
      <c r="I249" s="124"/>
      <c r="J249" s="124"/>
      <c r="K249" s="124"/>
    </row>
    <row r="250" spans="1:11" s="53" customFormat="1" x14ac:dyDescent="0.25">
      <c r="A250" s="7" t="s">
        <v>81</v>
      </c>
      <c r="B250" s="57" t="s">
        <v>98</v>
      </c>
      <c r="C250" s="59">
        <v>925.25</v>
      </c>
      <c r="D250" s="60" t="s">
        <v>22</v>
      </c>
      <c r="E250" s="61"/>
      <c r="F250" s="136">
        <f>C250*E250</f>
        <v>0</v>
      </c>
      <c r="G250" s="130"/>
      <c r="H250" s="124"/>
      <c r="I250" s="124"/>
      <c r="J250" s="124"/>
      <c r="K250" s="124"/>
    </row>
    <row r="251" spans="1:11" s="53" customFormat="1" ht="38.25" customHeight="1" x14ac:dyDescent="0.25">
      <c r="A251" s="7" t="s">
        <v>82</v>
      </c>
      <c r="B251" s="57" t="s">
        <v>210</v>
      </c>
      <c r="C251" s="59">
        <v>994.86</v>
      </c>
      <c r="D251" s="60" t="s">
        <v>22</v>
      </c>
      <c r="E251" s="61"/>
      <c r="F251" s="136">
        <f t="shared" ref="F251:F254" si="19">C251*E251</f>
        <v>0</v>
      </c>
      <c r="G251" s="126"/>
      <c r="H251" s="124"/>
      <c r="I251" s="124"/>
      <c r="J251" s="124"/>
      <c r="K251" s="124"/>
    </row>
    <row r="252" spans="1:11" s="53" customFormat="1" x14ac:dyDescent="0.25">
      <c r="A252" s="7" t="s">
        <v>83</v>
      </c>
      <c r="B252" s="57" t="s">
        <v>99</v>
      </c>
      <c r="C252" s="59">
        <v>174.02</v>
      </c>
      <c r="D252" s="60" t="s">
        <v>45</v>
      </c>
      <c r="E252" s="61"/>
      <c r="F252" s="136">
        <f t="shared" si="19"/>
        <v>0</v>
      </c>
      <c r="G252" s="126"/>
      <c r="H252" s="124"/>
      <c r="I252" s="124"/>
      <c r="J252" s="124"/>
      <c r="K252" s="124"/>
    </row>
    <row r="253" spans="1:11" s="53" customFormat="1" x14ac:dyDescent="0.25">
      <c r="A253" s="7" t="s">
        <v>85</v>
      </c>
      <c r="B253" s="57" t="s">
        <v>358</v>
      </c>
      <c r="C253" s="59">
        <v>12</v>
      </c>
      <c r="D253" s="60" t="s">
        <v>11</v>
      </c>
      <c r="E253" s="61"/>
      <c r="F253" s="136">
        <f t="shared" si="19"/>
        <v>0</v>
      </c>
      <c r="G253" s="126"/>
      <c r="H253" s="124"/>
      <c r="I253" s="124"/>
      <c r="J253" s="124"/>
      <c r="K253" s="124"/>
    </row>
    <row r="254" spans="1:11" s="53" customFormat="1" x14ac:dyDescent="0.25">
      <c r="A254" s="7" t="s">
        <v>86</v>
      </c>
      <c r="B254" s="57" t="s">
        <v>301</v>
      </c>
      <c r="C254" s="59">
        <v>175.42</v>
      </c>
      <c r="D254" s="60" t="s">
        <v>22</v>
      </c>
      <c r="E254" s="61"/>
      <c r="F254" s="136">
        <f t="shared" si="19"/>
        <v>0</v>
      </c>
      <c r="G254" s="137">
        <f>SUM(F250:F254)</f>
        <v>0</v>
      </c>
      <c r="H254" s="124"/>
      <c r="I254" s="124"/>
      <c r="J254" s="124"/>
      <c r="K254" s="124"/>
    </row>
    <row r="255" spans="1:11" s="53" customFormat="1" x14ac:dyDescent="0.25">
      <c r="A255" s="7"/>
      <c r="B255" s="8"/>
      <c r="D255" s="9"/>
      <c r="E255" s="72"/>
      <c r="F255" s="56"/>
      <c r="G255" s="52"/>
      <c r="H255" s="124"/>
      <c r="I255" s="124"/>
      <c r="J255" s="124"/>
      <c r="K255" s="124"/>
    </row>
    <row r="256" spans="1:11" s="53" customFormat="1" x14ac:dyDescent="0.25">
      <c r="A256" s="13" t="s">
        <v>49</v>
      </c>
      <c r="B256" s="142" t="s">
        <v>136</v>
      </c>
      <c r="D256" s="9"/>
      <c r="E256" s="72"/>
      <c r="F256" s="56"/>
      <c r="G256" s="72"/>
      <c r="H256" s="124"/>
      <c r="I256" s="124"/>
      <c r="J256" s="124"/>
      <c r="K256" s="124"/>
    </row>
    <row r="257" spans="1:11" s="53" customFormat="1" ht="25.5" x14ac:dyDescent="0.25">
      <c r="A257" s="7" t="s">
        <v>81</v>
      </c>
      <c r="B257" s="57" t="s">
        <v>228</v>
      </c>
      <c r="C257" s="59">
        <v>70.91</v>
      </c>
      <c r="D257" s="60" t="s">
        <v>22</v>
      </c>
      <c r="E257" s="61"/>
      <c r="F257" s="59">
        <f>C257*E257</f>
        <v>0</v>
      </c>
      <c r="G257" s="203">
        <f>SUM(F257:F257)</f>
        <v>0</v>
      </c>
      <c r="H257" s="124"/>
      <c r="I257" s="124"/>
      <c r="J257" s="124"/>
      <c r="K257" s="124"/>
    </row>
    <row r="258" spans="1:11" s="53" customFormat="1" x14ac:dyDescent="0.25">
      <c r="A258" s="7"/>
      <c r="B258" s="8"/>
      <c r="D258" s="9"/>
      <c r="E258" s="72"/>
      <c r="F258" s="56"/>
      <c r="G258" s="52"/>
      <c r="H258" s="124"/>
      <c r="I258" s="124"/>
      <c r="J258" s="124"/>
      <c r="K258" s="124"/>
    </row>
    <row r="259" spans="1:11" s="53" customFormat="1" x14ac:dyDescent="0.25">
      <c r="A259" s="13" t="s">
        <v>50</v>
      </c>
      <c r="B259" s="142" t="s">
        <v>137</v>
      </c>
      <c r="D259" s="9"/>
      <c r="E259" s="72"/>
      <c r="F259" s="56"/>
      <c r="G259" s="72"/>
      <c r="H259" s="124"/>
      <c r="I259" s="124"/>
      <c r="J259" s="124"/>
      <c r="K259" s="124"/>
    </row>
    <row r="260" spans="1:11" s="53" customFormat="1" ht="25.5" x14ac:dyDescent="0.25">
      <c r="A260" s="7" t="s">
        <v>81</v>
      </c>
      <c r="B260" s="57" t="s">
        <v>288</v>
      </c>
      <c r="C260" s="59">
        <v>1</v>
      </c>
      <c r="D260" s="60" t="s">
        <v>11</v>
      </c>
      <c r="E260" s="61"/>
      <c r="F260" s="136">
        <f t="shared" ref="F260:F266" si="20">C260*E260</f>
        <v>0</v>
      </c>
      <c r="G260" s="130"/>
      <c r="H260" s="56"/>
      <c r="I260" s="124"/>
      <c r="J260" s="124"/>
      <c r="K260" s="124"/>
    </row>
    <row r="261" spans="1:11" s="53" customFormat="1" ht="25.5" x14ac:dyDescent="0.25">
      <c r="A261" s="7" t="s">
        <v>82</v>
      </c>
      <c r="B261" s="57" t="s">
        <v>289</v>
      </c>
      <c r="C261" s="59">
        <v>10</v>
      </c>
      <c r="D261" s="60" t="s">
        <v>11</v>
      </c>
      <c r="E261" s="61"/>
      <c r="F261" s="136">
        <f t="shared" si="20"/>
        <v>0</v>
      </c>
      <c r="G261" s="126"/>
      <c r="H261" s="56"/>
      <c r="I261" s="124"/>
      <c r="J261" s="124"/>
      <c r="K261" s="124"/>
    </row>
    <row r="262" spans="1:11" s="53" customFormat="1" x14ac:dyDescent="0.25">
      <c r="A262" s="7" t="s">
        <v>83</v>
      </c>
      <c r="B262" s="57" t="s">
        <v>236</v>
      </c>
      <c r="C262" s="59">
        <v>2</v>
      </c>
      <c r="D262" s="60" t="s">
        <v>11</v>
      </c>
      <c r="E262" s="61"/>
      <c r="F262" s="136">
        <f t="shared" si="20"/>
        <v>0</v>
      </c>
      <c r="G262" s="126"/>
      <c r="H262" s="56"/>
      <c r="I262" s="124"/>
      <c r="J262" s="124"/>
      <c r="K262" s="124"/>
    </row>
    <row r="263" spans="1:11" s="53" customFormat="1" x14ac:dyDescent="0.25">
      <c r="A263" s="7" t="s">
        <v>85</v>
      </c>
      <c r="B263" s="57" t="s">
        <v>302</v>
      </c>
      <c r="C263" s="59">
        <v>7</v>
      </c>
      <c r="D263" s="60" t="s">
        <v>11</v>
      </c>
      <c r="E263" s="61"/>
      <c r="F263" s="136">
        <f t="shared" si="20"/>
        <v>0</v>
      </c>
      <c r="G263" s="126"/>
      <c r="H263" s="56"/>
      <c r="I263" s="124"/>
      <c r="J263" s="124"/>
      <c r="K263" s="124"/>
    </row>
    <row r="264" spans="1:11" s="53" customFormat="1" x14ac:dyDescent="0.25">
      <c r="A264" s="7" t="s">
        <v>86</v>
      </c>
      <c r="B264" s="57" t="s">
        <v>147</v>
      </c>
      <c r="C264" s="59">
        <v>10</v>
      </c>
      <c r="D264" s="60" t="s">
        <v>11</v>
      </c>
      <c r="E264" s="61"/>
      <c r="F264" s="136">
        <f t="shared" si="20"/>
        <v>0</v>
      </c>
      <c r="G264" s="126"/>
      <c r="H264" s="56"/>
      <c r="I264" s="124"/>
      <c r="J264" s="124"/>
      <c r="K264" s="124"/>
    </row>
    <row r="265" spans="1:11" s="53" customFormat="1" ht="38.25" x14ac:dyDescent="0.25">
      <c r="A265" s="7" t="s">
        <v>87</v>
      </c>
      <c r="B265" s="57" t="s">
        <v>290</v>
      </c>
      <c r="C265" s="59">
        <v>239.96</v>
      </c>
      <c r="D265" s="60" t="s">
        <v>22</v>
      </c>
      <c r="E265" s="61"/>
      <c r="F265" s="136">
        <f t="shared" si="20"/>
        <v>0</v>
      </c>
      <c r="G265" s="112"/>
      <c r="H265" s="56"/>
      <c r="I265" s="124"/>
      <c r="J265" s="124"/>
      <c r="K265" s="124"/>
    </row>
    <row r="266" spans="1:11" s="53" customFormat="1" x14ac:dyDescent="0.25">
      <c r="A266" s="7" t="s">
        <v>19</v>
      </c>
      <c r="B266" s="57" t="s">
        <v>293</v>
      </c>
      <c r="C266" s="59">
        <f>C265*10.76</f>
        <v>2581.9695999999999</v>
      </c>
      <c r="D266" s="60" t="s">
        <v>16</v>
      </c>
      <c r="E266" s="61"/>
      <c r="F266" s="136">
        <f t="shared" si="20"/>
        <v>0</v>
      </c>
      <c r="G266" s="137">
        <f>SUM(F260:F266)</f>
        <v>0</v>
      </c>
      <c r="I266" s="124"/>
      <c r="J266" s="124"/>
      <c r="K266" s="124"/>
    </row>
    <row r="267" spans="1:11" s="53" customFormat="1" x14ac:dyDescent="0.25">
      <c r="A267" s="7"/>
      <c r="B267" s="8"/>
      <c r="D267" s="9"/>
      <c r="E267" s="72"/>
      <c r="F267" s="56"/>
      <c r="G267" s="52"/>
      <c r="I267" s="124"/>
      <c r="J267" s="124"/>
      <c r="K267" s="124"/>
    </row>
    <row r="268" spans="1:11" s="53" customFormat="1" x14ac:dyDescent="0.25">
      <c r="A268" s="13" t="s">
        <v>51</v>
      </c>
      <c r="B268" s="142" t="s">
        <v>139</v>
      </c>
      <c r="D268" s="9"/>
      <c r="E268" s="72"/>
      <c r="F268" s="56"/>
      <c r="G268" s="72"/>
      <c r="H268" s="124"/>
      <c r="I268" s="124"/>
      <c r="J268" s="124"/>
      <c r="K268" s="124"/>
    </row>
    <row r="269" spans="1:11" s="53" customFormat="1" x14ac:dyDescent="0.25">
      <c r="A269" s="7" t="s">
        <v>81</v>
      </c>
      <c r="B269" s="57" t="s">
        <v>142</v>
      </c>
      <c r="C269" s="59">
        <v>12</v>
      </c>
      <c r="D269" s="60" t="s">
        <v>11</v>
      </c>
      <c r="E269" s="61"/>
      <c r="F269" s="136">
        <f t="shared" ref="F269:F287" si="21">C269*E269</f>
        <v>0</v>
      </c>
      <c r="G269" s="130"/>
      <c r="H269" s="124"/>
      <c r="I269" s="124"/>
      <c r="J269" s="124"/>
      <c r="K269" s="124"/>
    </row>
    <row r="270" spans="1:11" s="53" customFormat="1" ht="25.5" x14ac:dyDescent="0.25">
      <c r="A270" s="7" t="s">
        <v>82</v>
      </c>
      <c r="B270" s="57" t="s">
        <v>359</v>
      </c>
      <c r="C270" s="59">
        <v>6</v>
      </c>
      <c r="D270" s="60" t="s">
        <v>11</v>
      </c>
      <c r="E270" s="61"/>
      <c r="F270" s="136">
        <f t="shared" si="21"/>
        <v>0</v>
      </c>
      <c r="G270" s="126"/>
      <c r="H270" s="124"/>
      <c r="I270" s="124"/>
      <c r="J270" s="124"/>
      <c r="K270" s="124"/>
    </row>
    <row r="271" spans="1:11" s="53" customFormat="1" x14ac:dyDescent="0.25">
      <c r="A271" s="7" t="s">
        <v>83</v>
      </c>
      <c r="B271" s="57" t="s">
        <v>360</v>
      </c>
      <c r="C271" s="59">
        <v>4</v>
      </c>
      <c r="D271" s="60" t="s">
        <v>11</v>
      </c>
      <c r="E271" s="61"/>
      <c r="F271" s="136">
        <f t="shared" si="21"/>
        <v>0</v>
      </c>
      <c r="G271" s="126"/>
      <c r="H271" s="124"/>
      <c r="I271" s="124"/>
      <c r="J271" s="124"/>
      <c r="K271" s="124"/>
    </row>
    <row r="272" spans="1:11" s="53" customFormat="1" x14ac:dyDescent="0.25">
      <c r="A272" s="7" t="s">
        <v>85</v>
      </c>
      <c r="B272" s="57" t="s">
        <v>103</v>
      </c>
      <c r="C272" s="59">
        <v>4</v>
      </c>
      <c r="D272" s="60" t="s">
        <v>11</v>
      </c>
      <c r="E272" s="61"/>
      <c r="F272" s="136">
        <f t="shared" si="21"/>
        <v>0</v>
      </c>
      <c r="G272" s="126"/>
      <c r="H272" s="124"/>
      <c r="I272" s="124"/>
      <c r="J272" s="124"/>
      <c r="K272" s="124"/>
    </row>
    <row r="273" spans="1:11" s="53" customFormat="1" x14ac:dyDescent="0.25">
      <c r="A273" s="7" t="s">
        <v>86</v>
      </c>
      <c r="B273" s="57" t="s">
        <v>104</v>
      </c>
      <c r="C273" s="59">
        <v>8</v>
      </c>
      <c r="D273" s="60" t="s">
        <v>11</v>
      </c>
      <c r="E273" s="61"/>
      <c r="F273" s="136">
        <f t="shared" si="21"/>
        <v>0</v>
      </c>
      <c r="G273" s="126"/>
      <c r="H273" s="124"/>
      <c r="I273" s="124"/>
      <c r="J273" s="124"/>
      <c r="K273" s="124"/>
    </row>
    <row r="274" spans="1:11" s="53" customFormat="1" x14ac:dyDescent="0.25">
      <c r="A274" s="7" t="s">
        <v>87</v>
      </c>
      <c r="B274" s="57" t="s">
        <v>79</v>
      </c>
      <c r="C274" s="59">
        <v>1</v>
      </c>
      <c r="D274" s="60" t="s">
        <v>11</v>
      </c>
      <c r="E274" s="61"/>
      <c r="F274" s="136">
        <f t="shared" si="21"/>
        <v>0</v>
      </c>
      <c r="G274" s="126"/>
      <c r="H274" s="124"/>
      <c r="I274" s="124"/>
      <c r="J274" s="124"/>
      <c r="K274" s="124"/>
    </row>
    <row r="275" spans="1:11" s="53" customFormat="1" x14ac:dyDescent="0.25">
      <c r="A275" s="7" t="s">
        <v>88</v>
      </c>
      <c r="B275" s="57" t="s">
        <v>78</v>
      </c>
      <c r="C275" s="59">
        <v>1</v>
      </c>
      <c r="D275" s="60" t="s">
        <v>11</v>
      </c>
      <c r="E275" s="61"/>
      <c r="F275" s="136">
        <f t="shared" si="21"/>
        <v>0</v>
      </c>
      <c r="G275" s="126"/>
      <c r="H275" s="124"/>
      <c r="I275" s="124"/>
      <c r="J275" s="124"/>
      <c r="K275" s="124"/>
    </row>
    <row r="276" spans="1:11" s="53" customFormat="1" x14ac:dyDescent="0.25">
      <c r="A276" s="7" t="s">
        <v>89</v>
      </c>
      <c r="B276" s="57" t="s">
        <v>47</v>
      </c>
      <c r="C276" s="59">
        <v>7</v>
      </c>
      <c r="D276" s="60" t="s">
        <v>11</v>
      </c>
      <c r="E276" s="61"/>
      <c r="F276" s="136">
        <f t="shared" si="21"/>
        <v>0</v>
      </c>
      <c r="G276" s="126"/>
      <c r="H276" s="124"/>
      <c r="I276" s="124"/>
      <c r="J276" s="124"/>
      <c r="K276" s="124"/>
    </row>
    <row r="277" spans="1:11" s="53" customFormat="1" x14ac:dyDescent="0.25">
      <c r="A277" s="7" t="s">
        <v>90</v>
      </c>
      <c r="B277" s="59" t="s">
        <v>338</v>
      </c>
      <c r="C277" s="59">
        <v>1</v>
      </c>
      <c r="D277" s="60" t="s">
        <v>11</v>
      </c>
      <c r="E277" s="61"/>
      <c r="F277" s="136">
        <f t="shared" si="21"/>
        <v>0</v>
      </c>
      <c r="G277" s="126"/>
      <c r="H277" s="124"/>
      <c r="I277" s="124"/>
      <c r="J277" s="124"/>
      <c r="K277" s="124"/>
    </row>
    <row r="278" spans="1:11" s="53" customFormat="1" x14ac:dyDescent="0.25">
      <c r="A278" s="7" t="s">
        <v>91</v>
      </c>
      <c r="B278" s="59" t="s">
        <v>339</v>
      </c>
      <c r="C278" s="59">
        <v>1</v>
      </c>
      <c r="D278" s="60" t="s">
        <v>11</v>
      </c>
      <c r="E278" s="61"/>
      <c r="F278" s="136">
        <f t="shared" si="21"/>
        <v>0</v>
      </c>
      <c r="G278" s="126"/>
      <c r="H278" s="124"/>
      <c r="I278" s="124"/>
      <c r="J278" s="124"/>
      <c r="K278" s="124"/>
    </row>
    <row r="279" spans="1:11" s="53" customFormat="1" x14ac:dyDescent="0.25">
      <c r="A279" s="7" t="s">
        <v>92</v>
      </c>
      <c r="B279" s="57" t="s">
        <v>111</v>
      </c>
      <c r="C279" s="59">
        <v>12</v>
      </c>
      <c r="D279" s="60" t="s">
        <v>11</v>
      </c>
      <c r="E279" s="61"/>
      <c r="F279" s="136">
        <f t="shared" si="21"/>
        <v>0</v>
      </c>
      <c r="G279" s="126"/>
      <c r="H279" s="124"/>
      <c r="I279" s="124"/>
      <c r="J279" s="124"/>
      <c r="K279" s="124"/>
    </row>
    <row r="280" spans="1:11" s="53" customFormat="1" x14ac:dyDescent="0.25">
      <c r="A280" s="7" t="s">
        <v>93</v>
      </c>
      <c r="B280" s="57" t="s">
        <v>112</v>
      </c>
      <c r="C280" s="59">
        <v>6</v>
      </c>
      <c r="D280" s="60" t="s">
        <v>11</v>
      </c>
      <c r="E280" s="61"/>
      <c r="F280" s="136">
        <f t="shared" si="21"/>
        <v>0</v>
      </c>
      <c r="G280" s="126"/>
      <c r="H280" s="124"/>
      <c r="I280" s="124"/>
      <c r="J280" s="124"/>
      <c r="K280" s="124"/>
    </row>
    <row r="281" spans="1:11" s="53" customFormat="1" x14ac:dyDescent="0.25">
      <c r="A281" s="9" t="s">
        <v>94</v>
      </c>
      <c r="B281" s="57" t="s">
        <v>110</v>
      </c>
      <c r="C281" s="59">
        <v>8</v>
      </c>
      <c r="D281" s="60" t="s">
        <v>11</v>
      </c>
      <c r="E281" s="61"/>
      <c r="F281" s="136">
        <f t="shared" si="21"/>
        <v>0</v>
      </c>
      <c r="G281" s="126"/>
      <c r="H281" s="124"/>
      <c r="I281" s="124"/>
      <c r="J281" s="124"/>
      <c r="K281" s="124"/>
    </row>
    <row r="282" spans="1:11" s="53" customFormat="1" x14ac:dyDescent="0.25">
      <c r="A282" s="9" t="s">
        <v>95</v>
      </c>
      <c r="B282" s="59" t="s">
        <v>361</v>
      </c>
      <c r="C282" s="59">
        <v>3</v>
      </c>
      <c r="D282" s="60" t="s">
        <v>11</v>
      </c>
      <c r="E282" s="61"/>
      <c r="F282" s="136">
        <f t="shared" si="21"/>
        <v>0</v>
      </c>
      <c r="G282" s="126"/>
      <c r="H282" s="124"/>
      <c r="I282" s="124"/>
      <c r="J282" s="124"/>
      <c r="K282" s="124"/>
    </row>
    <row r="283" spans="1:11" s="53" customFormat="1" x14ac:dyDescent="0.25">
      <c r="A283" s="9" t="s">
        <v>96</v>
      </c>
      <c r="B283" s="57" t="s">
        <v>232</v>
      </c>
      <c r="C283" s="59">
        <v>50.79</v>
      </c>
      <c r="D283" s="60" t="s">
        <v>16</v>
      </c>
      <c r="E283" s="61"/>
      <c r="F283" s="136">
        <f t="shared" si="21"/>
        <v>0</v>
      </c>
      <c r="G283" s="126"/>
      <c r="H283" s="124"/>
      <c r="I283" s="124"/>
      <c r="J283" s="124"/>
      <c r="K283" s="124"/>
    </row>
    <row r="284" spans="1:11" s="53" customFormat="1" x14ac:dyDescent="0.25">
      <c r="A284" s="7" t="s">
        <v>97</v>
      </c>
      <c r="B284" s="57" t="s">
        <v>341</v>
      </c>
      <c r="C284" s="59">
        <v>2</v>
      </c>
      <c r="D284" s="60" t="s">
        <v>11</v>
      </c>
      <c r="E284" s="61"/>
      <c r="F284" s="136">
        <f t="shared" si="21"/>
        <v>0</v>
      </c>
      <c r="G284" s="126"/>
      <c r="H284" s="124"/>
      <c r="I284" s="124"/>
      <c r="J284" s="124"/>
      <c r="K284" s="124"/>
    </row>
    <row r="285" spans="1:11" s="53" customFormat="1" ht="25.5" x14ac:dyDescent="0.25">
      <c r="A285" s="7" t="s">
        <v>101</v>
      </c>
      <c r="B285" s="57" t="s">
        <v>170</v>
      </c>
      <c r="C285" s="59">
        <v>3</v>
      </c>
      <c r="D285" s="60" t="s">
        <v>11</v>
      </c>
      <c r="E285" s="61"/>
      <c r="F285" s="136">
        <f t="shared" si="21"/>
        <v>0</v>
      </c>
      <c r="G285" s="126"/>
      <c r="H285" s="124"/>
      <c r="I285" s="124"/>
      <c r="J285" s="124"/>
      <c r="K285" s="124"/>
    </row>
    <row r="286" spans="1:11" s="53" customFormat="1" x14ac:dyDescent="0.25">
      <c r="A286" s="7" t="s">
        <v>102</v>
      </c>
      <c r="B286" s="57" t="s">
        <v>105</v>
      </c>
      <c r="C286" s="59">
        <v>1</v>
      </c>
      <c r="D286" s="60" t="s">
        <v>48</v>
      </c>
      <c r="E286" s="61"/>
      <c r="F286" s="136">
        <f t="shared" si="21"/>
        <v>0</v>
      </c>
      <c r="G286" s="126"/>
      <c r="H286" s="124"/>
      <c r="I286" s="124"/>
      <c r="J286" s="124"/>
      <c r="K286" s="124"/>
    </row>
    <row r="287" spans="1:11" s="53" customFormat="1" x14ac:dyDescent="0.25">
      <c r="A287" s="7" t="s">
        <v>117</v>
      </c>
      <c r="B287" s="57" t="s">
        <v>106</v>
      </c>
      <c r="C287" s="59">
        <v>1</v>
      </c>
      <c r="D287" s="60" t="s">
        <v>48</v>
      </c>
      <c r="E287" s="61"/>
      <c r="F287" s="136">
        <f t="shared" si="21"/>
        <v>0</v>
      </c>
      <c r="G287" s="137">
        <f>SUM(F269:F287)</f>
        <v>0</v>
      </c>
      <c r="H287" s="124"/>
      <c r="I287" s="124"/>
      <c r="J287" s="124"/>
      <c r="K287" s="124"/>
    </row>
    <row r="288" spans="1:11" s="53" customFormat="1" x14ac:dyDescent="0.25">
      <c r="A288" s="7"/>
      <c r="B288" s="8"/>
      <c r="D288" s="9"/>
      <c r="E288" s="72"/>
      <c r="F288" s="56"/>
      <c r="G288" s="52"/>
      <c r="H288" s="124"/>
      <c r="I288" s="124"/>
      <c r="J288" s="124"/>
      <c r="K288" s="124"/>
    </row>
    <row r="289" spans="1:11" s="53" customFormat="1" x14ac:dyDescent="0.25">
      <c r="A289" s="13" t="s">
        <v>52</v>
      </c>
      <c r="B289" s="142" t="s">
        <v>140</v>
      </c>
      <c r="D289" s="9"/>
      <c r="E289" s="72"/>
      <c r="F289" s="56"/>
      <c r="G289" s="72"/>
      <c r="H289" s="124"/>
      <c r="I289" s="124"/>
      <c r="J289" s="124"/>
      <c r="K289" s="124"/>
    </row>
    <row r="290" spans="1:11" s="53" customFormat="1" x14ac:dyDescent="0.25">
      <c r="A290" s="7" t="s">
        <v>81</v>
      </c>
      <c r="B290" s="57" t="s">
        <v>146</v>
      </c>
      <c r="C290" s="59">
        <f>SUM(C291:C293)</f>
        <v>3050.2299999999996</v>
      </c>
      <c r="D290" s="60" t="s">
        <v>22</v>
      </c>
      <c r="E290" s="61"/>
      <c r="F290" s="136">
        <f>C290*E290</f>
        <v>0</v>
      </c>
      <c r="G290" s="130"/>
      <c r="H290" s="124"/>
      <c r="I290" s="124"/>
      <c r="J290" s="124"/>
      <c r="K290" s="124"/>
    </row>
    <row r="291" spans="1:11" s="53" customFormat="1" x14ac:dyDescent="0.25">
      <c r="A291" s="7" t="s">
        <v>82</v>
      </c>
      <c r="B291" s="57" t="s">
        <v>155</v>
      </c>
      <c r="C291" s="59">
        <v>2064.14</v>
      </c>
      <c r="D291" s="60" t="s">
        <v>22</v>
      </c>
      <c r="E291" s="61"/>
      <c r="F291" s="136">
        <f t="shared" ref="F291:F294" si="22">C291*E291</f>
        <v>0</v>
      </c>
      <c r="G291" s="126"/>
      <c r="H291" s="124"/>
      <c r="I291" s="124"/>
      <c r="J291" s="124"/>
      <c r="K291" s="124"/>
    </row>
    <row r="292" spans="1:11" s="53" customFormat="1" x14ac:dyDescent="0.25">
      <c r="A292" s="9" t="s">
        <v>83</v>
      </c>
      <c r="B292" s="57" t="s">
        <v>156</v>
      </c>
      <c r="C292" s="59">
        <v>164.29</v>
      </c>
      <c r="D292" s="60" t="s">
        <v>22</v>
      </c>
      <c r="E292" s="61"/>
      <c r="F292" s="136">
        <f t="shared" si="22"/>
        <v>0</v>
      </c>
      <c r="G292" s="112"/>
      <c r="H292" s="124"/>
      <c r="I292" s="124"/>
      <c r="J292" s="124"/>
      <c r="K292" s="124"/>
    </row>
    <row r="293" spans="1:11" s="53" customFormat="1" x14ac:dyDescent="0.25">
      <c r="A293" s="7" t="s">
        <v>85</v>
      </c>
      <c r="B293" s="57" t="s">
        <v>291</v>
      </c>
      <c r="C293" s="59">
        <v>821.8</v>
      </c>
      <c r="D293" s="60" t="s">
        <v>22</v>
      </c>
      <c r="E293" s="61"/>
      <c r="F293" s="136">
        <f t="shared" si="22"/>
        <v>0</v>
      </c>
      <c r="G293" s="112"/>
      <c r="H293" s="124"/>
      <c r="I293" s="124"/>
      <c r="J293" s="124"/>
      <c r="K293" s="124"/>
    </row>
    <row r="294" spans="1:11" s="53" customFormat="1" x14ac:dyDescent="0.25">
      <c r="A294" s="7" t="s">
        <v>86</v>
      </c>
      <c r="B294" s="57" t="s">
        <v>292</v>
      </c>
      <c r="C294" s="59">
        <f>C265</f>
        <v>239.96</v>
      </c>
      <c r="D294" s="60" t="s">
        <v>22</v>
      </c>
      <c r="E294" s="61"/>
      <c r="F294" s="136">
        <f t="shared" si="22"/>
        <v>0</v>
      </c>
      <c r="G294" s="137">
        <f>SUM(F290:F294)</f>
        <v>0</v>
      </c>
      <c r="H294" s="124"/>
      <c r="I294" s="124"/>
      <c r="J294" s="124"/>
      <c r="K294" s="124"/>
    </row>
    <row r="295" spans="1:11" s="53" customFormat="1" x14ac:dyDescent="0.25">
      <c r="A295" s="7"/>
      <c r="B295" s="8"/>
      <c r="D295" s="9"/>
      <c r="E295" s="72"/>
      <c r="F295" s="56"/>
      <c r="G295" s="52"/>
      <c r="H295" s="124"/>
      <c r="I295" s="124"/>
      <c r="J295" s="124"/>
      <c r="K295" s="124"/>
    </row>
    <row r="296" spans="1:11" s="53" customFormat="1" ht="15.75" customHeight="1" x14ac:dyDescent="0.25">
      <c r="A296" s="13" t="s">
        <v>53</v>
      </c>
      <c r="B296" s="142" t="s">
        <v>189</v>
      </c>
      <c r="D296" s="9"/>
      <c r="E296" s="72"/>
      <c r="F296" s="56"/>
      <c r="G296" s="72"/>
      <c r="H296" s="124"/>
      <c r="I296" s="124"/>
      <c r="J296" s="124"/>
      <c r="K296" s="124"/>
    </row>
    <row r="297" spans="1:11" s="53" customFormat="1" ht="41.25" customHeight="1" x14ac:dyDescent="0.25">
      <c r="A297" s="7" t="s">
        <v>81</v>
      </c>
      <c r="B297" s="62" t="s">
        <v>237</v>
      </c>
      <c r="C297" s="147">
        <v>512.30999999999995</v>
      </c>
      <c r="D297" s="148" t="s">
        <v>45</v>
      </c>
      <c r="E297" s="147"/>
      <c r="F297" s="327">
        <f>C297*E297</f>
        <v>0</v>
      </c>
      <c r="G297" s="128"/>
      <c r="H297" s="75"/>
      <c r="I297" s="124"/>
      <c r="J297" s="124"/>
      <c r="K297" s="124"/>
    </row>
    <row r="298" spans="1:11" s="53" customFormat="1" ht="14.1" customHeight="1" x14ac:dyDescent="0.25">
      <c r="A298" s="7" t="s">
        <v>82</v>
      </c>
      <c r="B298" s="57" t="s">
        <v>536</v>
      </c>
      <c r="C298" s="59">
        <v>5</v>
      </c>
      <c r="D298" s="60" t="s">
        <v>11</v>
      </c>
      <c r="E298" s="61"/>
      <c r="F298" s="327">
        <f>C298*E298</f>
        <v>0</v>
      </c>
      <c r="G298" s="137">
        <f>SUM(F297:F298)</f>
        <v>0</v>
      </c>
      <c r="H298" s="75"/>
      <c r="I298" s="124"/>
      <c r="J298" s="124"/>
      <c r="K298" s="124"/>
    </row>
    <row r="299" spans="1:11" s="53" customFormat="1" ht="14.1" customHeight="1" x14ac:dyDescent="0.25">
      <c r="A299" s="7"/>
      <c r="B299" s="8"/>
      <c r="D299" s="9"/>
      <c r="E299" s="72"/>
      <c r="F299" s="56"/>
      <c r="G299" s="52"/>
      <c r="H299" s="75"/>
      <c r="I299" s="124"/>
      <c r="J299" s="124"/>
      <c r="K299" s="124"/>
    </row>
    <row r="300" spans="1:11" s="151" customFormat="1" ht="14.25" customHeight="1" x14ac:dyDescent="0.25">
      <c r="A300" s="35" t="s">
        <v>54</v>
      </c>
      <c r="B300" s="205" t="s">
        <v>509</v>
      </c>
      <c r="C300" s="69"/>
      <c r="D300" s="70"/>
      <c r="E300" s="69"/>
      <c r="F300" s="71"/>
      <c r="G300" s="194"/>
      <c r="H300" s="160"/>
    </row>
    <row r="301" spans="1:11" s="151" customFormat="1" ht="14.25" customHeight="1" x14ac:dyDescent="0.25">
      <c r="A301" s="36" t="s">
        <v>389</v>
      </c>
      <c r="B301" s="63" t="s">
        <v>416</v>
      </c>
      <c r="C301" s="65">
        <v>104</v>
      </c>
      <c r="D301" s="66" t="s">
        <v>11</v>
      </c>
      <c r="E301" s="65"/>
      <c r="F301" s="154">
        <f t="shared" ref="F301:F311" si="23">E301*C301</f>
        <v>0</v>
      </c>
      <c r="G301" s="198"/>
      <c r="H301" s="386"/>
    </row>
    <row r="302" spans="1:11" s="151" customFormat="1" ht="30" customHeight="1" x14ac:dyDescent="0.25">
      <c r="A302" s="36" t="s">
        <v>387</v>
      </c>
      <c r="B302" s="63" t="s">
        <v>430</v>
      </c>
      <c r="C302" s="65">
        <v>89</v>
      </c>
      <c r="D302" s="66" t="s">
        <v>11</v>
      </c>
      <c r="E302" s="153"/>
      <c r="F302" s="154">
        <f t="shared" si="23"/>
        <v>0</v>
      </c>
      <c r="G302" s="200"/>
      <c r="H302" s="386"/>
    </row>
    <row r="303" spans="1:11" s="151" customFormat="1" ht="14.25" customHeight="1" x14ac:dyDescent="0.25">
      <c r="A303" s="36" t="s">
        <v>414</v>
      </c>
      <c r="B303" s="63" t="s">
        <v>455</v>
      </c>
      <c r="C303" s="65">
        <v>14</v>
      </c>
      <c r="D303" s="66" t="s">
        <v>11</v>
      </c>
      <c r="E303" s="153"/>
      <c r="F303" s="154">
        <f t="shared" si="23"/>
        <v>0</v>
      </c>
      <c r="G303" s="200"/>
      <c r="H303" s="386"/>
    </row>
    <row r="304" spans="1:11" s="151" customFormat="1" ht="14.25" customHeight="1" x14ac:dyDescent="0.25">
      <c r="A304" s="36" t="s">
        <v>413</v>
      </c>
      <c r="B304" s="63" t="s">
        <v>424</v>
      </c>
      <c r="C304" s="65">
        <v>12</v>
      </c>
      <c r="D304" s="66" t="s">
        <v>11</v>
      </c>
      <c r="E304" s="158"/>
      <c r="F304" s="154">
        <f t="shared" si="23"/>
        <v>0</v>
      </c>
      <c r="G304" s="200"/>
      <c r="H304" s="386"/>
    </row>
    <row r="305" spans="1:8" s="151" customFormat="1" ht="15" x14ac:dyDescent="0.25">
      <c r="A305" s="36" t="s">
        <v>411</v>
      </c>
      <c r="B305" s="63" t="s">
        <v>497</v>
      </c>
      <c r="C305" s="65">
        <v>1</v>
      </c>
      <c r="D305" s="66" t="s">
        <v>11</v>
      </c>
      <c r="E305" s="65"/>
      <c r="F305" s="154">
        <f t="shared" si="23"/>
        <v>0</v>
      </c>
      <c r="G305" s="200"/>
      <c r="H305" s="386"/>
    </row>
    <row r="306" spans="1:8" s="151" customFormat="1" ht="14.25" customHeight="1" x14ac:dyDescent="0.25">
      <c r="A306" s="36" t="s">
        <v>409</v>
      </c>
      <c r="B306" s="63" t="s">
        <v>454</v>
      </c>
      <c r="C306" s="65">
        <v>4</v>
      </c>
      <c r="D306" s="66" t="s">
        <v>11</v>
      </c>
      <c r="E306" s="65"/>
      <c r="F306" s="154">
        <f t="shared" si="23"/>
        <v>0</v>
      </c>
      <c r="G306" s="200"/>
      <c r="H306" s="386"/>
    </row>
    <row r="307" spans="1:8" s="151" customFormat="1" ht="15" x14ac:dyDescent="0.25">
      <c r="A307" s="36" t="s">
        <v>407</v>
      </c>
      <c r="B307" s="193" t="s">
        <v>408</v>
      </c>
      <c r="C307" s="65">
        <v>34</v>
      </c>
      <c r="D307" s="66" t="s">
        <v>11</v>
      </c>
      <c r="E307" s="65"/>
      <c r="F307" s="154">
        <f t="shared" si="23"/>
        <v>0</v>
      </c>
      <c r="G307" s="200"/>
      <c r="H307" s="386"/>
    </row>
    <row r="308" spans="1:8" s="151" customFormat="1" ht="25.5" x14ac:dyDescent="0.25">
      <c r="A308" s="36" t="s">
        <v>402</v>
      </c>
      <c r="B308" s="63" t="s">
        <v>453</v>
      </c>
      <c r="C308" s="65">
        <v>7</v>
      </c>
      <c r="D308" s="66" t="s">
        <v>11</v>
      </c>
      <c r="E308" s="65"/>
      <c r="F308" s="154">
        <f t="shared" si="23"/>
        <v>0</v>
      </c>
      <c r="G308" s="200"/>
      <c r="H308" s="386"/>
    </row>
    <row r="309" spans="1:8" s="151" customFormat="1" ht="14.25" customHeight="1" x14ac:dyDescent="0.25">
      <c r="A309" s="36" t="s">
        <v>397</v>
      </c>
      <c r="B309" s="63" t="s">
        <v>410</v>
      </c>
      <c r="C309" s="153">
        <v>7</v>
      </c>
      <c r="D309" s="66" t="s">
        <v>11</v>
      </c>
      <c r="E309" s="65"/>
      <c r="F309" s="154">
        <f t="shared" si="23"/>
        <v>0</v>
      </c>
      <c r="G309" s="200"/>
      <c r="H309" s="386"/>
    </row>
    <row r="310" spans="1:8" s="151" customFormat="1" ht="14.25" customHeight="1" x14ac:dyDescent="0.25">
      <c r="A310" s="36" t="s">
        <v>395</v>
      </c>
      <c r="B310" s="63" t="s">
        <v>452</v>
      </c>
      <c r="C310" s="65">
        <v>4</v>
      </c>
      <c r="D310" s="66" t="s">
        <v>11</v>
      </c>
      <c r="E310" s="65"/>
      <c r="F310" s="154">
        <f t="shared" si="23"/>
        <v>0</v>
      </c>
      <c r="G310" s="200"/>
      <c r="H310" s="386"/>
    </row>
    <row r="311" spans="1:8" s="151" customFormat="1" ht="32.25" customHeight="1" x14ac:dyDescent="0.25">
      <c r="A311" s="36" t="s">
        <v>393</v>
      </c>
      <c r="B311" s="187" t="s">
        <v>500</v>
      </c>
      <c r="C311" s="315">
        <v>1</v>
      </c>
      <c r="D311" s="313" t="s">
        <v>11</v>
      </c>
      <c r="E311" s="316"/>
      <c r="F311" s="189">
        <f t="shared" si="23"/>
        <v>0</v>
      </c>
      <c r="G311" s="200"/>
      <c r="H311" s="386"/>
    </row>
    <row r="312" spans="1:8" s="151" customFormat="1" ht="14.25" customHeight="1" x14ac:dyDescent="0.25">
      <c r="A312" s="36"/>
      <c r="B312" s="190" t="s">
        <v>451</v>
      </c>
      <c r="C312" s="317"/>
      <c r="D312" s="191"/>
      <c r="E312" s="168"/>
      <c r="F312" s="192"/>
      <c r="G312" s="156"/>
      <c r="H312" s="160"/>
    </row>
    <row r="313" spans="1:8" s="151" customFormat="1" ht="14.25" customHeight="1" x14ac:dyDescent="0.25">
      <c r="A313" s="36"/>
      <c r="B313" s="190" t="s">
        <v>450</v>
      </c>
      <c r="C313" s="317"/>
      <c r="D313" s="167"/>
      <c r="E313" s="168"/>
      <c r="F313" s="192"/>
      <c r="G313" s="156"/>
      <c r="H313" s="160"/>
    </row>
    <row r="314" spans="1:8" s="151" customFormat="1" ht="14.25" customHeight="1" x14ac:dyDescent="0.25">
      <c r="A314" s="36"/>
      <c r="B314" s="312" t="s">
        <v>449</v>
      </c>
      <c r="C314" s="318"/>
      <c r="D314" s="172"/>
      <c r="E314" s="173"/>
      <c r="F314" s="328"/>
      <c r="G314" s="156"/>
      <c r="H314" s="160"/>
    </row>
    <row r="315" spans="1:8" s="151" customFormat="1" ht="28.5" customHeight="1" x14ac:dyDescent="0.25">
      <c r="A315" s="36" t="s">
        <v>391</v>
      </c>
      <c r="B315" s="187" t="s">
        <v>499</v>
      </c>
      <c r="C315" s="319"/>
      <c r="D315" s="176"/>
      <c r="E315" s="177"/>
      <c r="F315" s="189"/>
      <c r="G315" s="156"/>
      <c r="H315" s="160"/>
    </row>
    <row r="316" spans="1:8" s="151" customFormat="1" ht="14.25" customHeight="1" x14ac:dyDescent="0.25">
      <c r="A316" s="36"/>
      <c r="B316" s="190" t="s">
        <v>448</v>
      </c>
      <c r="C316" s="317"/>
      <c r="D316" s="167"/>
      <c r="E316" s="168"/>
      <c r="F316" s="192"/>
      <c r="G316" s="156"/>
      <c r="H316" s="160"/>
    </row>
    <row r="317" spans="1:8" s="151" customFormat="1" ht="14.25" customHeight="1" x14ac:dyDescent="0.25">
      <c r="A317" s="36"/>
      <c r="B317" s="190" t="s">
        <v>447</v>
      </c>
      <c r="C317" s="317"/>
      <c r="D317" s="167"/>
      <c r="E317" s="168"/>
      <c r="F317" s="192"/>
      <c r="G317" s="156"/>
      <c r="H317" s="160"/>
    </row>
    <row r="318" spans="1:8" s="151" customFormat="1" ht="14.25" customHeight="1" x14ac:dyDescent="0.25">
      <c r="A318" s="36"/>
      <c r="B318" s="190" t="s">
        <v>446</v>
      </c>
      <c r="C318" s="317"/>
      <c r="D318" s="167"/>
      <c r="E318" s="168"/>
      <c r="F318" s="192"/>
      <c r="G318" s="156"/>
      <c r="H318" s="160"/>
    </row>
    <row r="319" spans="1:8" s="151" customFormat="1" ht="29.25" customHeight="1" x14ac:dyDescent="0.25">
      <c r="A319" s="36"/>
      <c r="B319" s="312" t="s">
        <v>398</v>
      </c>
      <c r="C319" s="320">
        <v>75</v>
      </c>
      <c r="D319" s="314" t="s">
        <v>55</v>
      </c>
      <c r="E319" s="174"/>
      <c r="F319" s="328">
        <f>E319*C319</f>
        <v>0</v>
      </c>
      <c r="G319" s="156"/>
      <c r="H319" s="160"/>
    </row>
    <row r="320" spans="1:8" s="151" customFormat="1" ht="31.5" customHeight="1" x14ac:dyDescent="0.25">
      <c r="A320" s="36" t="s">
        <v>427</v>
      </c>
      <c r="B320" s="187" t="s">
        <v>498</v>
      </c>
      <c r="C320" s="178">
        <v>1</v>
      </c>
      <c r="D320" s="321" t="s">
        <v>11</v>
      </c>
      <c r="E320" s="178"/>
      <c r="F320" s="165">
        <f>E320*C320</f>
        <v>0</v>
      </c>
      <c r="G320" s="199"/>
      <c r="H320" s="160"/>
    </row>
    <row r="321" spans="1:8" s="151" customFormat="1" ht="14.25" customHeight="1" x14ac:dyDescent="0.25">
      <c r="A321" s="36"/>
      <c r="B321" s="190" t="s">
        <v>445</v>
      </c>
      <c r="C321" s="167"/>
      <c r="D321" s="317"/>
      <c r="E321" s="167"/>
      <c r="F321" s="170"/>
      <c r="G321" s="199"/>
      <c r="H321" s="160"/>
    </row>
    <row r="322" spans="1:8" s="151" customFormat="1" ht="14.25" customHeight="1" x14ac:dyDescent="0.25">
      <c r="A322" s="36"/>
      <c r="B322" s="190" t="s">
        <v>444</v>
      </c>
      <c r="C322" s="167"/>
      <c r="D322" s="317"/>
      <c r="E322" s="167"/>
      <c r="F322" s="170"/>
      <c r="G322" s="199"/>
      <c r="H322" s="160"/>
    </row>
    <row r="323" spans="1:8" s="151" customFormat="1" ht="14.25" customHeight="1" x14ac:dyDescent="0.25">
      <c r="A323" s="36"/>
      <c r="B323" s="312" t="s">
        <v>443</v>
      </c>
      <c r="C323" s="172"/>
      <c r="D323" s="318"/>
      <c r="E323" s="172"/>
      <c r="F323" s="175"/>
      <c r="G323" s="199"/>
      <c r="H323" s="160"/>
    </row>
    <row r="324" spans="1:8" s="151" customFormat="1" ht="25.5" x14ac:dyDescent="0.25">
      <c r="A324" s="36" t="s">
        <v>442</v>
      </c>
      <c r="B324" s="64" t="s">
        <v>508</v>
      </c>
      <c r="C324" s="176"/>
      <c r="D324" s="177"/>
      <c r="E324" s="176"/>
      <c r="F324" s="165"/>
      <c r="G324" s="199"/>
      <c r="H324" s="160"/>
    </row>
    <row r="325" spans="1:8" s="151" customFormat="1" ht="14.25" customHeight="1" x14ac:dyDescent="0.25">
      <c r="A325" s="36"/>
      <c r="B325" s="166" t="s">
        <v>441</v>
      </c>
      <c r="C325" s="167"/>
      <c r="D325" s="168"/>
      <c r="E325" s="167"/>
      <c r="F325" s="170"/>
      <c r="G325" s="199"/>
      <c r="H325" s="160"/>
    </row>
    <row r="326" spans="1:8" s="151" customFormat="1" ht="14.25" customHeight="1" x14ac:dyDescent="0.25">
      <c r="A326" s="36"/>
      <c r="B326" s="166" t="s">
        <v>440</v>
      </c>
      <c r="C326" s="167"/>
      <c r="D326" s="168"/>
      <c r="E326" s="167"/>
      <c r="F326" s="170"/>
      <c r="G326" s="199"/>
      <c r="H326" s="160"/>
    </row>
    <row r="327" spans="1:8" s="151" customFormat="1" ht="14.25" customHeight="1" x14ac:dyDescent="0.25">
      <c r="A327" s="36"/>
      <c r="B327" s="166" t="s">
        <v>439</v>
      </c>
      <c r="C327" s="167"/>
      <c r="D327" s="168"/>
      <c r="E327" s="167"/>
      <c r="F327" s="170"/>
      <c r="G327" s="199"/>
      <c r="H327" s="160"/>
    </row>
    <row r="328" spans="1:8" s="151" customFormat="1" ht="27.75" customHeight="1" x14ac:dyDescent="0.25">
      <c r="A328" s="36"/>
      <c r="B328" s="171" t="s">
        <v>398</v>
      </c>
      <c r="C328" s="326">
        <v>65</v>
      </c>
      <c r="D328" s="184" t="s">
        <v>55</v>
      </c>
      <c r="E328" s="183"/>
      <c r="F328" s="175">
        <f>E328*C328</f>
        <v>0</v>
      </c>
      <c r="G328" s="199"/>
      <c r="H328" s="160"/>
    </row>
    <row r="329" spans="1:8" s="151" customFormat="1" ht="14.25" customHeight="1" x14ac:dyDescent="0.25">
      <c r="A329" s="36" t="s">
        <v>438</v>
      </c>
      <c r="B329" s="63" t="s">
        <v>396</v>
      </c>
      <c r="C329" s="65">
        <v>1</v>
      </c>
      <c r="D329" s="66" t="s">
        <v>11</v>
      </c>
      <c r="E329" s="65"/>
      <c r="F329" s="154">
        <f>E329*C329</f>
        <v>0</v>
      </c>
      <c r="G329" s="199"/>
      <c r="H329" s="160"/>
    </row>
    <row r="330" spans="1:8" s="151" customFormat="1" ht="14.25" customHeight="1" x14ac:dyDescent="0.25">
      <c r="A330" s="36" t="s">
        <v>437</v>
      </c>
      <c r="B330" s="63" t="s">
        <v>394</v>
      </c>
      <c r="C330" s="65">
        <v>1</v>
      </c>
      <c r="D330" s="66" t="s">
        <v>11</v>
      </c>
      <c r="E330" s="65"/>
      <c r="F330" s="154">
        <f t="shared" ref="F330:F331" si="24">E330*C330</f>
        <v>0</v>
      </c>
      <c r="G330" s="199"/>
      <c r="H330" s="160"/>
    </row>
    <row r="331" spans="1:8" s="151" customFormat="1" ht="14.25" customHeight="1" x14ac:dyDescent="0.25">
      <c r="A331" s="36" t="s">
        <v>436</v>
      </c>
      <c r="B331" s="63" t="s">
        <v>392</v>
      </c>
      <c r="C331" s="65">
        <v>1</v>
      </c>
      <c r="D331" s="66" t="s">
        <v>11</v>
      </c>
      <c r="E331" s="65"/>
      <c r="F331" s="154">
        <f t="shared" si="24"/>
        <v>0</v>
      </c>
      <c r="G331" s="137">
        <f>SUM(F301:F331)</f>
        <v>0</v>
      </c>
      <c r="H331" s="160"/>
    </row>
    <row r="332" spans="1:8" s="151" customFormat="1" ht="14.25" customHeight="1" x14ac:dyDescent="0.25">
      <c r="A332" s="36"/>
      <c r="B332" s="38"/>
      <c r="C332" s="69"/>
      <c r="D332" s="70"/>
      <c r="E332" s="69"/>
      <c r="F332" s="71"/>
      <c r="G332" s="52"/>
      <c r="H332" s="160"/>
    </row>
    <row r="333" spans="1:8" s="151" customFormat="1" ht="15" x14ac:dyDescent="0.25">
      <c r="A333" s="36"/>
      <c r="B333" s="206" t="s">
        <v>390</v>
      </c>
      <c r="C333" s="69"/>
      <c r="D333" s="70"/>
      <c r="E333" s="69"/>
      <c r="F333" s="71"/>
      <c r="G333" s="196"/>
      <c r="H333" s="160"/>
    </row>
    <row r="334" spans="1:8" s="151" customFormat="1" ht="14.25" customHeight="1" x14ac:dyDescent="0.25">
      <c r="A334" s="36" t="s">
        <v>389</v>
      </c>
      <c r="B334" s="63" t="s">
        <v>435</v>
      </c>
      <c r="C334" s="65">
        <v>2</v>
      </c>
      <c r="D334" s="66" t="s">
        <v>11</v>
      </c>
      <c r="E334" s="67"/>
      <c r="F334" s="154">
        <f>E334*C334</f>
        <v>0</v>
      </c>
      <c r="G334" s="197"/>
      <c r="H334" s="160"/>
    </row>
    <row r="335" spans="1:8" s="151" customFormat="1" ht="14.25" customHeight="1" x14ac:dyDescent="0.25">
      <c r="A335" s="36" t="s">
        <v>387</v>
      </c>
      <c r="B335" s="63" t="s">
        <v>434</v>
      </c>
      <c r="C335" s="65">
        <v>5</v>
      </c>
      <c r="D335" s="66" t="s">
        <v>11</v>
      </c>
      <c r="E335" s="65"/>
      <c r="F335" s="154">
        <f t="shared" ref="F335:F337" si="25">E335*C335</f>
        <v>0</v>
      </c>
      <c r="G335" s="199"/>
      <c r="H335" s="160"/>
    </row>
    <row r="336" spans="1:8" s="151" customFormat="1" ht="14.25" customHeight="1" x14ac:dyDescent="0.25">
      <c r="A336" s="36" t="s">
        <v>414</v>
      </c>
      <c r="B336" s="63" t="s">
        <v>433</v>
      </c>
      <c r="C336" s="65">
        <v>4</v>
      </c>
      <c r="D336" s="66" t="s">
        <v>11</v>
      </c>
      <c r="E336" s="65"/>
      <c r="F336" s="154">
        <f t="shared" si="25"/>
        <v>0</v>
      </c>
      <c r="G336" s="199"/>
      <c r="H336" s="160"/>
    </row>
    <row r="337" spans="1:11" s="151" customFormat="1" ht="14.25" customHeight="1" x14ac:dyDescent="0.25">
      <c r="A337" s="36" t="s">
        <v>17</v>
      </c>
      <c r="B337" s="63" t="s">
        <v>432</v>
      </c>
      <c r="C337" s="65">
        <v>1</v>
      </c>
      <c r="D337" s="66" t="s">
        <v>11</v>
      </c>
      <c r="E337" s="153"/>
      <c r="F337" s="154">
        <f t="shared" si="25"/>
        <v>0</v>
      </c>
      <c r="G337" s="137">
        <f>SUM(F334:F337)</f>
        <v>0</v>
      </c>
      <c r="H337" s="160"/>
    </row>
    <row r="338" spans="1:11" s="151" customFormat="1" ht="7.5" customHeight="1" x14ac:dyDescent="0.25">
      <c r="A338" s="36"/>
      <c r="B338" s="38"/>
      <c r="C338" s="69"/>
      <c r="D338" s="70"/>
      <c r="E338" s="69"/>
      <c r="F338" s="71"/>
      <c r="G338" s="194"/>
      <c r="H338" s="160"/>
    </row>
    <row r="339" spans="1:11" s="53" customFormat="1" ht="12.95" customHeight="1" x14ac:dyDescent="0.25">
      <c r="A339" s="7"/>
      <c r="B339" s="390" t="s">
        <v>71</v>
      </c>
      <c r="C339" s="390"/>
      <c r="D339" s="390"/>
      <c r="E339" s="390"/>
      <c r="F339" s="51" t="s">
        <v>73</v>
      </c>
      <c r="G339" s="52">
        <f>SUM(G211:G337)</f>
        <v>0</v>
      </c>
      <c r="H339" s="124"/>
      <c r="I339" s="124"/>
      <c r="J339" s="124"/>
      <c r="K339" s="124"/>
    </row>
    <row r="340" spans="1:11" s="53" customFormat="1" ht="7.5" customHeight="1" x14ac:dyDescent="0.25">
      <c r="A340" s="7"/>
      <c r="B340" s="207"/>
      <c r="C340" s="207"/>
      <c r="D340" s="207"/>
      <c r="E340" s="207"/>
      <c r="F340" s="51"/>
      <c r="G340" s="52"/>
      <c r="H340" s="124"/>
      <c r="I340" s="124"/>
      <c r="J340" s="124"/>
      <c r="K340" s="124"/>
    </row>
    <row r="341" spans="1:11" s="53" customFormat="1" ht="12.95" customHeight="1" x14ac:dyDescent="0.25">
      <c r="A341" s="7"/>
      <c r="B341" s="390" t="s">
        <v>480</v>
      </c>
      <c r="C341" s="390"/>
      <c r="D341" s="390"/>
      <c r="E341" s="390"/>
      <c r="F341" s="51" t="s">
        <v>73</v>
      </c>
      <c r="G341" s="52">
        <f>G339+G206</f>
        <v>0</v>
      </c>
      <c r="H341" s="124"/>
      <c r="I341" s="124"/>
      <c r="J341" s="124"/>
      <c r="K341" s="124"/>
    </row>
    <row r="342" spans="1:11" s="53" customFormat="1" ht="7.5" customHeight="1" x14ac:dyDescent="0.25">
      <c r="A342" s="7"/>
      <c r="B342" s="207"/>
      <c r="C342" s="207"/>
      <c r="D342" s="207"/>
      <c r="E342" s="207"/>
      <c r="F342" s="51"/>
      <c r="G342" s="52"/>
      <c r="H342" s="124"/>
      <c r="I342" s="124"/>
      <c r="J342" s="124"/>
      <c r="K342" s="124"/>
    </row>
    <row r="343" spans="1:11" ht="12.95" customHeight="1" x14ac:dyDescent="0.25">
      <c r="A343" s="2"/>
      <c r="B343" s="39" t="s">
        <v>483</v>
      </c>
      <c r="C343" s="74"/>
      <c r="E343" s="90"/>
      <c r="F343" s="74"/>
      <c r="G343" s="73"/>
      <c r="H343" s="43"/>
    </row>
    <row r="344" spans="1:11" ht="7.5" customHeight="1" x14ac:dyDescent="0.25">
      <c r="A344" s="2"/>
      <c r="B344" s="47"/>
      <c r="C344" s="74"/>
      <c r="E344" s="90"/>
      <c r="F344" s="74"/>
      <c r="G344" s="73"/>
      <c r="H344" s="43"/>
    </row>
    <row r="345" spans="1:11" ht="12.95" customHeight="1" x14ac:dyDescent="0.25">
      <c r="A345" s="2"/>
      <c r="B345" s="47" t="s">
        <v>61</v>
      </c>
      <c r="C345" s="74"/>
      <c r="E345" s="90"/>
      <c r="F345" s="74"/>
      <c r="G345" s="73"/>
      <c r="H345" s="43"/>
    </row>
    <row r="346" spans="1:11" ht="7.5" customHeight="1" x14ac:dyDescent="0.25">
      <c r="A346" s="2"/>
      <c r="B346" s="47"/>
      <c r="C346" s="74"/>
      <c r="E346" s="90"/>
      <c r="F346" s="74"/>
      <c r="G346" s="73"/>
      <c r="H346" s="43"/>
    </row>
    <row r="347" spans="1:11" s="7" customFormat="1" ht="12.95" customHeight="1" x14ac:dyDescent="0.25">
      <c r="A347" s="20" t="s">
        <v>28</v>
      </c>
      <c r="B347" s="21" t="s">
        <v>128</v>
      </c>
      <c r="C347" s="202"/>
      <c r="D347" s="202"/>
      <c r="E347" s="51"/>
      <c r="F347" s="113"/>
      <c r="G347" s="51"/>
      <c r="I347" s="15"/>
      <c r="J347" s="15"/>
      <c r="K347" s="15"/>
    </row>
    <row r="348" spans="1:11" s="7" customFormat="1" ht="12.95" customHeight="1" x14ac:dyDescent="0.25">
      <c r="A348" s="15" t="s">
        <v>81</v>
      </c>
      <c r="B348" s="107" t="s">
        <v>109</v>
      </c>
      <c r="C348" s="61">
        <v>530.35</v>
      </c>
      <c r="D348" s="60" t="s">
        <v>22</v>
      </c>
      <c r="E348" s="61"/>
      <c r="F348" s="136">
        <f>C348*E348</f>
        <v>0</v>
      </c>
      <c r="G348" s="329"/>
      <c r="H348" s="53"/>
      <c r="I348" s="15"/>
      <c r="J348" s="15"/>
      <c r="K348" s="15"/>
    </row>
    <row r="349" spans="1:11" s="7" customFormat="1" x14ac:dyDescent="0.25">
      <c r="A349" s="15" t="s">
        <v>82</v>
      </c>
      <c r="B349" s="101" t="s">
        <v>107</v>
      </c>
      <c r="C349" s="102">
        <v>1</v>
      </c>
      <c r="D349" s="103" t="s">
        <v>48</v>
      </c>
      <c r="E349" s="104"/>
      <c r="F349" s="136">
        <f>C349*E349</f>
        <v>0</v>
      </c>
      <c r="G349" s="137">
        <f>SUM(F348:F349)</f>
        <v>0</v>
      </c>
      <c r="H349" s="53"/>
      <c r="I349" s="15"/>
      <c r="J349" s="15"/>
      <c r="K349" s="15"/>
    </row>
    <row r="350" spans="1:11" s="7" customFormat="1" x14ac:dyDescent="0.25">
      <c r="A350" s="15"/>
      <c r="B350" s="204"/>
      <c r="C350" s="208"/>
      <c r="D350" s="209"/>
      <c r="E350" s="210"/>
      <c r="F350" s="211"/>
      <c r="G350" s="51"/>
      <c r="H350" s="53"/>
      <c r="I350" s="15"/>
      <c r="J350" s="15"/>
      <c r="K350" s="15"/>
    </row>
    <row r="351" spans="1:11" s="7" customFormat="1" x14ac:dyDescent="0.25">
      <c r="A351" s="20" t="s">
        <v>12</v>
      </c>
      <c r="B351" s="21" t="s">
        <v>129</v>
      </c>
      <c r="C351" s="53"/>
      <c r="D351" s="54"/>
      <c r="E351" s="55"/>
      <c r="F351" s="56"/>
      <c r="G351" s="51"/>
      <c r="H351" s="15"/>
      <c r="I351" s="15"/>
      <c r="J351" s="15"/>
      <c r="K351" s="15"/>
    </row>
    <row r="352" spans="1:11" s="53" customFormat="1" x14ac:dyDescent="0.25">
      <c r="A352" s="7" t="s">
        <v>81</v>
      </c>
      <c r="B352" s="57" t="s">
        <v>58</v>
      </c>
      <c r="C352" s="59">
        <v>180.85</v>
      </c>
      <c r="D352" s="60" t="s">
        <v>13</v>
      </c>
      <c r="E352" s="61"/>
      <c r="F352" s="136">
        <f>C352*E352</f>
        <v>0</v>
      </c>
      <c r="G352" s="130"/>
      <c r="H352" s="56"/>
      <c r="I352" s="124"/>
      <c r="J352" s="124"/>
      <c r="K352" s="124"/>
    </row>
    <row r="353" spans="1:11" s="53" customFormat="1" x14ac:dyDescent="0.25">
      <c r="A353" s="7" t="s">
        <v>82</v>
      </c>
      <c r="B353" s="57" t="s">
        <v>242</v>
      </c>
      <c r="C353" s="59">
        <v>98.14</v>
      </c>
      <c r="D353" s="60" t="s">
        <v>13</v>
      </c>
      <c r="E353" s="61"/>
      <c r="F353" s="136">
        <f t="shared" ref="F353:F355" si="26">C353*E353</f>
        <v>0</v>
      </c>
      <c r="G353" s="126"/>
      <c r="I353" s="124"/>
      <c r="J353" s="124"/>
      <c r="K353" s="124"/>
    </row>
    <row r="354" spans="1:11" s="53" customFormat="1" ht="15" customHeight="1" x14ac:dyDescent="0.25">
      <c r="A354" s="7" t="s">
        <v>83</v>
      </c>
      <c r="B354" s="57" t="s">
        <v>84</v>
      </c>
      <c r="C354" s="59">
        <v>62.66</v>
      </c>
      <c r="D354" s="60" t="s">
        <v>13</v>
      </c>
      <c r="E354" s="61"/>
      <c r="F354" s="136">
        <f t="shared" si="26"/>
        <v>0</v>
      </c>
      <c r="G354" s="126"/>
      <c r="I354" s="124"/>
      <c r="J354" s="124"/>
      <c r="K354" s="124"/>
    </row>
    <row r="355" spans="1:11" s="53" customFormat="1" x14ac:dyDescent="0.25">
      <c r="A355" s="7" t="s">
        <v>85</v>
      </c>
      <c r="B355" s="57" t="s">
        <v>70</v>
      </c>
      <c r="C355" s="59">
        <v>136.96</v>
      </c>
      <c r="D355" s="60" t="s">
        <v>13</v>
      </c>
      <c r="E355" s="61"/>
      <c r="F355" s="136">
        <f t="shared" si="26"/>
        <v>0</v>
      </c>
      <c r="G355" s="137">
        <f>SUM(F352:F355)</f>
        <v>0</v>
      </c>
      <c r="I355" s="124"/>
      <c r="J355" s="124"/>
      <c r="K355" s="124"/>
    </row>
    <row r="356" spans="1:11" s="53" customFormat="1" x14ac:dyDescent="0.25">
      <c r="A356" s="7"/>
      <c r="B356" s="8"/>
      <c r="D356" s="9"/>
      <c r="E356" s="72"/>
      <c r="F356" s="56"/>
      <c r="G356" s="52"/>
      <c r="I356" s="124"/>
      <c r="J356" s="124"/>
      <c r="K356" s="124"/>
    </row>
    <row r="357" spans="1:11" s="7" customFormat="1" x14ac:dyDescent="0.25">
      <c r="A357" s="20" t="s">
        <v>29</v>
      </c>
      <c r="B357" s="21" t="s">
        <v>130</v>
      </c>
      <c r="C357" s="53"/>
      <c r="D357" s="54"/>
      <c r="E357" s="55"/>
      <c r="F357" s="56"/>
      <c r="G357" s="22"/>
      <c r="H357" s="54"/>
      <c r="I357" s="15"/>
      <c r="J357" s="15"/>
      <c r="K357" s="15"/>
    </row>
    <row r="358" spans="1:11" s="53" customFormat="1" ht="25.5" x14ac:dyDescent="0.25">
      <c r="A358" s="7" t="s">
        <v>81</v>
      </c>
      <c r="B358" s="57" t="s">
        <v>243</v>
      </c>
      <c r="C358" s="59">
        <v>46.99</v>
      </c>
      <c r="D358" s="60" t="s">
        <v>13</v>
      </c>
      <c r="E358" s="61"/>
      <c r="F358" s="136">
        <f t="shared" ref="F358:F391" si="27">C358*E358</f>
        <v>0</v>
      </c>
      <c r="G358" s="130"/>
      <c r="H358" s="124"/>
      <c r="I358" s="124"/>
      <c r="J358" s="124"/>
      <c r="K358" s="124"/>
    </row>
    <row r="359" spans="1:11" s="53" customFormat="1" ht="15" customHeight="1" x14ac:dyDescent="0.25">
      <c r="A359" s="7" t="s">
        <v>82</v>
      </c>
      <c r="B359" s="59" t="s">
        <v>303</v>
      </c>
      <c r="C359" s="59">
        <v>7.2</v>
      </c>
      <c r="D359" s="60" t="s">
        <v>13</v>
      </c>
      <c r="E359" s="61"/>
      <c r="F359" s="136">
        <f t="shared" si="27"/>
        <v>0</v>
      </c>
      <c r="G359" s="126"/>
      <c r="H359" s="124"/>
      <c r="I359" s="124"/>
      <c r="J359" s="124"/>
      <c r="K359" s="124"/>
    </row>
    <row r="360" spans="1:11" s="53" customFormat="1" x14ac:dyDescent="0.25">
      <c r="A360" s="7" t="s">
        <v>83</v>
      </c>
      <c r="B360" s="59" t="s">
        <v>304</v>
      </c>
      <c r="C360" s="59">
        <v>2.31</v>
      </c>
      <c r="D360" s="60" t="s">
        <v>13</v>
      </c>
      <c r="E360" s="61"/>
      <c r="F360" s="136">
        <f t="shared" si="27"/>
        <v>0</v>
      </c>
      <c r="G360" s="126"/>
      <c r="H360" s="124"/>
      <c r="I360" s="124"/>
      <c r="J360" s="124"/>
      <c r="K360" s="124"/>
    </row>
    <row r="361" spans="1:11" s="53" customFormat="1" ht="12.75" customHeight="1" x14ac:dyDescent="0.25">
      <c r="A361" s="7" t="s">
        <v>85</v>
      </c>
      <c r="B361" s="59" t="s">
        <v>305</v>
      </c>
      <c r="C361" s="59">
        <v>4.74</v>
      </c>
      <c r="D361" s="60" t="s">
        <v>13</v>
      </c>
      <c r="E361" s="61"/>
      <c r="F361" s="136">
        <f t="shared" si="27"/>
        <v>0</v>
      </c>
      <c r="G361" s="126"/>
      <c r="H361" s="124"/>
      <c r="I361" s="124"/>
      <c r="J361" s="124"/>
      <c r="K361" s="124"/>
    </row>
    <row r="362" spans="1:11" s="53" customFormat="1" x14ac:dyDescent="0.25">
      <c r="A362" s="7" t="s">
        <v>86</v>
      </c>
      <c r="B362" s="59" t="s">
        <v>306</v>
      </c>
      <c r="C362" s="59">
        <v>5.68</v>
      </c>
      <c r="D362" s="60" t="s">
        <v>13</v>
      </c>
      <c r="E362" s="61"/>
      <c r="F362" s="136">
        <f t="shared" si="27"/>
        <v>0</v>
      </c>
      <c r="G362" s="126"/>
      <c r="H362" s="124"/>
      <c r="I362" s="124"/>
      <c r="J362" s="124"/>
      <c r="K362" s="124"/>
    </row>
    <row r="363" spans="1:11" s="53" customFormat="1" x14ac:dyDescent="0.25">
      <c r="A363" s="7" t="s">
        <v>87</v>
      </c>
      <c r="B363" s="59" t="s">
        <v>307</v>
      </c>
      <c r="C363" s="59">
        <v>2.9</v>
      </c>
      <c r="D363" s="60" t="s">
        <v>13</v>
      </c>
      <c r="E363" s="61"/>
      <c r="F363" s="136">
        <f t="shared" si="27"/>
        <v>0</v>
      </c>
      <c r="G363" s="126"/>
      <c r="H363" s="124"/>
      <c r="I363" s="124"/>
      <c r="J363" s="124"/>
      <c r="K363" s="124"/>
    </row>
    <row r="364" spans="1:11" s="53" customFormat="1" ht="15" customHeight="1" x14ac:dyDescent="0.25">
      <c r="A364" s="7" t="s">
        <v>88</v>
      </c>
      <c r="B364" s="59" t="s">
        <v>308</v>
      </c>
      <c r="C364" s="59">
        <v>2.9</v>
      </c>
      <c r="D364" s="60" t="s">
        <v>13</v>
      </c>
      <c r="E364" s="61"/>
      <c r="F364" s="136">
        <f t="shared" si="27"/>
        <v>0</v>
      </c>
      <c r="G364" s="126"/>
      <c r="H364" s="124"/>
      <c r="I364" s="124"/>
      <c r="J364" s="124"/>
      <c r="K364" s="124"/>
    </row>
    <row r="365" spans="1:11" s="53" customFormat="1" x14ac:dyDescent="0.25">
      <c r="A365" s="7" t="s">
        <v>21</v>
      </c>
      <c r="B365" s="59" t="s">
        <v>309</v>
      </c>
      <c r="C365" s="59">
        <v>2.4</v>
      </c>
      <c r="D365" s="60" t="s">
        <v>13</v>
      </c>
      <c r="E365" s="61"/>
      <c r="F365" s="136">
        <f t="shared" si="27"/>
        <v>0</v>
      </c>
      <c r="G365" s="126"/>
      <c r="H365" s="124"/>
      <c r="I365" s="124"/>
      <c r="J365" s="124"/>
      <c r="K365" s="124"/>
    </row>
    <row r="366" spans="1:11" s="53" customFormat="1" x14ac:dyDescent="0.25">
      <c r="A366" s="7" t="s">
        <v>23</v>
      </c>
      <c r="B366" s="59" t="s">
        <v>310</v>
      </c>
      <c r="C366" s="59">
        <v>2.76</v>
      </c>
      <c r="D366" s="60" t="s">
        <v>13</v>
      </c>
      <c r="E366" s="59"/>
      <c r="F366" s="136">
        <f t="shared" si="27"/>
        <v>0</v>
      </c>
      <c r="G366" s="126"/>
      <c r="H366" s="124"/>
      <c r="I366" s="124"/>
      <c r="J366" s="124"/>
      <c r="K366" s="124"/>
    </row>
    <row r="367" spans="1:11" s="53" customFormat="1" x14ac:dyDescent="0.25">
      <c r="A367" s="7" t="s">
        <v>24</v>
      </c>
      <c r="B367" s="59" t="s">
        <v>311</v>
      </c>
      <c r="C367" s="59">
        <v>0.9</v>
      </c>
      <c r="D367" s="60" t="s">
        <v>13</v>
      </c>
      <c r="E367" s="59"/>
      <c r="F367" s="136">
        <f t="shared" si="27"/>
        <v>0</v>
      </c>
      <c r="G367" s="126"/>
      <c r="H367" s="124"/>
      <c r="J367" s="124"/>
      <c r="K367" s="124"/>
    </row>
    <row r="368" spans="1:11" s="53" customFormat="1" x14ac:dyDescent="0.25">
      <c r="A368" s="7" t="s">
        <v>25</v>
      </c>
      <c r="B368" s="59" t="s">
        <v>312</v>
      </c>
      <c r="C368" s="59">
        <v>43.03</v>
      </c>
      <c r="D368" s="60" t="s">
        <v>13</v>
      </c>
      <c r="E368" s="59"/>
      <c r="F368" s="136">
        <f t="shared" si="27"/>
        <v>0</v>
      </c>
      <c r="G368" s="126"/>
      <c r="H368" s="124"/>
      <c r="I368" s="124"/>
      <c r="J368" s="124"/>
      <c r="K368" s="124"/>
    </row>
    <row r="369" spans="1:11" s="53" customFormat="1" x14ac:dyDescent="0.25">
      <c r="A369" s="7" t="s">
        <v>26</v>
      </c>
      <c r="B369" s="59" t="s">
        <v>251</v>
      </c>
      <c r="C369" s="59">
        <v>5.89</v>
      </c>
      <c r="D369" s="60" t="s">
        <v>13</v>
      </c>
      <c r="E369" s="61"/>
      <c r="F369" s="136">
        <f t="shared" si="27"/>
        <v>0</v>
      </c>
      <c r="G369" s="126"/>
      <c r="H369" s="124"/>
      <c r="I369" s="124"/>
      <c r="J369" s="124"/>
      <c r="K369" s="124"/>
    </row>
    <row r="370" spans="1:11" s="53" customFormat="1" x14ac:dyDescent="0.25">
      <c r="A370" s="7" t="s">
        <v>27</v>
      </c>
      <c r="B370" s="59" t="s">
        <v>254</v>
      </c>
      <c r="C370" s="59">
        <v>2.29</v>
      </c>
      <c r="D370" s="60" t="s">
        <v>13</v>
      </c>
      <c r="E370" s="61"/>
      <c r="F370" s="136">
        <f t="shared" si="27"/>
        <v>0</v>
      </c>
      <c r="G370" s="126"/>
      <c r="H370" s="124"/>
      <c r="I370" s="124"/>
      <c r="J370" s="124"/>
      <c r="K370" s="124"/>
    </row>
    <row r="371" spans="1:11" s="53" customFormat="1" x14ac:dyDescent="0.25">
      <c r="A371" s="7" t="s">
        <v>30</v>
      </c>
      <c r="B371" s="57" t="s">
        <v>319</v>
      </c>
      <c r="C371" s="59">
        <v>5.27</v>
      </c>
      <c r="D371" s="60" t="s">
        <v>13</v>
      </c>
      <c r="E371" s="61"/>
      <c r="F371" s="136">
        <f t="shared" si="27"/>
        <v>0</v>
      </c>
      <c r="G371" s="126"/>
      <c r="H371" s="124"/>
      <c r="I371" s="124"/>
      <c r="J371" s="124"/>
      <c r="K371" s="124"/>
    </row>
    <row r="372" spans="1:11" s="53" customFormat="1" x14ac:dyDescent="0.25">
      <c r="A372" s="7" t="s">
        <v>31</v>
      </c>
      <c r="B372" s="57" t="s">
        <v>320</v>
      </c>
      <c r="C372" s="59">
        <v>2.16</v>
      </c>
      <c r="D372" s="60" t="s">
        <v>13</v>
      </c>
      <c r="E372" s="61"/>
      <c r="F372" s="136">
        <f t="shared" si="27"/>
        <v>0</v>
      </c>
      <c r="G372" s="126"/>
      <c r="H372" s="124"/>
      <c r="I372" s="124"/>
      <c r="J372" s="124"/>
      <c r="K372" s="124"/>
    </row>
    <row r="373" spans="1:11" s="53" customFormat="1" x14ac:dyDescent="0.25">
      <c r="A373" s="7" t="s">
        <v>32</v>
      </c>
      <c r="B373" s="57" t="s">
        <v>321</v>
      </c>
      <c r="C373" s="59">
        <v>2.17</v>
      </c>
      <c r="D373" s="60" t="s">
        <v>13</v>
      </c>
      <c r="E373" s="61"/>
      <c r="F373" s="136">
        <f t="shared" si="27"/>
        <v>0</v>
      </c>
      <c r="G373" s="126"/>
      <c r="H373" s="124"/>
      <c r="I373" s="124"/>
      <c r="J373" s="124"/>
      <c r="K373" s="124"/>
    </row>
    <row r="374" spans="1:11" s="53" customFormat="1" x14ac:dyDescent="0.25">
      <c r="A374" s="7" t="s">
        <v>33</v>
      </c>
      <c r="B374" s="57" t="s">
        <v>322</v>
      </c>
      <c r="C374" s="59">
        <v>2.17</v>
      </c>
      <c r="D374" s="60" t="s">
        <v>13</v>
      </c>
      <c r="E374" s="61"/>
      <c r="F374" s="136">
        <f t="shared" si="27"/>
        <v>0</v>
      </c>
      <c r="G374" s="126"/>
      <c r="H374" s="124"/>
      <c r="I374" s="124"/>
      <c r="J374" s="124"/>
      <c r="K374" s="124"/>
    </row>
    <row r="375" spans="1:11" s="53" customFormat="1" x14ac:dyDescent="0.25">
      <c r="A375" s="7" t="s">
        <v>34</v>
      </c>
      <c r="B375" s="57" t="s">
        <v>323</v>
      </c>
      <c r="C375" s="59">
        <v>1.84</v>
      </c>
      <c r="D375" s="60" t="s">
        <v>13</v>
      </c>
      <c r="E375" s="61"/>
      <c r="F375" s="136">
        <f t="shared" si="27"/>
        <v>0</v>
      </c>
      <c r="G375" s="126"/>
      <c r="H375" s="124"/>
      <c r="I375" s="124"/>
      <c r="J375" s="124"/>
      <c r="K375" s="124"/>
    </row>
    <row r="376" spans="1:11" s="53" customFormat="1" x14ac:dyDescent="0.25">
      <c r="A376" s="7" t="s">
        <v>35</v>
      </c>
      <c r="B376" s="57" t="s">
        <v>324</v>
      </c>
      <c r="C376" s="59">
        <v>1.84</v>
      </c>
      <c r="D376" s="60" t="s">
        <v>13</v>
      </c>
      <c r="E376" s="61"/>
      <c r="F376" s="136">
        <f t="shared" si="27"/>
        <v>0</v>
      </c>
      <c r="G376" s="126"/>
      <c r="H376" s="124"/>
      <c r="I376" s="124"/>
      <c r="J376" s="124"/>
      <c r="K376" s="124"/>
    </row>
    <row r="377" spans="1:11" s="53" customFormat="1" x14ac:dyDescent="0.25">
      <c r="A377" s="7" t="s">
        <v>36</v>
      </c>
      <c r="B377" s="57" t="s">
        <v>325</v>
      </c>
      <c r="C377" s="59">
        <v>2.077</v>
      </c>
      <c r="D377" s="60" t="s">
        <v>13</v>
      </c>
      <c r="E377" s="61"/>
      <c r="F377" s="136">
        <f t="shared" si="27"/>
        <v>0</v>
      </c>
      <c r="G377" s="126"/>
      <c r="H377" s="124"/>
      <c r="I377" s="124"/>
      <c r="J377" s="124"/>
      <c r="K377" s="124"/>
    </row>
    <row r="378" spans="1:11" s="53" customFormat="1" x14ac:dyDescent="0.25">
      <c r="A378" s="7" t="s">
        <v>37</v>
      </c>
      <c r="B378" s="57" t="s">
        <v>326</v>
      </c>
      <c r="C378" s="59">
        <v>2.2000000000000002</v>
      </c>
      <c r="D378" s="60" t="s">
        <v>13</v>
      </c>
      <c r="E378" s="61"/>
      <c r="F378" s="136">
        <f t="shared" si="27"/>
        <v>0</v>
      </c>
      <c r="G378" s="126"/>
      <c r="H378" s="124"/>
      <c r="I378" s="124"/>
      <c r="J378" s="124"/>
      <c r="K378" s="124"/>
    </row>
    <row r="379" spans="1:11" s="53" customFormat="1" x14ac:dyDescent="0.25">
      <c r="A379" s="7" t="s">
        <v>38</v>
      </c>
      <c r="B379" s="57" t="s">
        <v>327</v>
      </c>
      <c r="C379" s="59">
        <v>0.84</v>
      </c>
      <c r="D379" s="60" t="s">
        <v>13</v>
      </c>
      <c r="E379" s="61"/>
      <c r="F379" s="136">
        <f t="shared" si="27"/>
        <v>0</v>
      </c>
      <c r="G379" s="126"/>
      <c r="H379" s="124"/>
      <c r="I379" s="124"/>
      <c r="J379" s="124"/>
      <c r="K379" s="124"/>
    </row>
    <row r="380" spans="1:11" s="53" customFormat="1" x14ac:dyDescent="0.25">
      <c r="A380" s="7" t="s">
        <v>39</v>
      </c>
      <c r="B380" s="57" t="s">
        <v>328</v>
      </c>
      <c r="C380" s="59">
        <v>9.8040000000000003</v>
      </c>
      <c r="D380" s="60" t="s">
        <v>13</v>
      </c>
      <c r="E380" s="61"/>
      <c r="F380" s="136">
        <f t="shared" si="27"/>
        <v>0</v>
      </c>
      <c r="G380" s="126"/>
      <c r="H380" s="124"/>
      <c r="I380" s="124"/>
      <c r="J380" s="124"/>
      <c r="K380" s="124"/>
    </row>
    <row r="381" spans="1:11" s="53" customFormat="1" x14ac:dyDescent="0.25">
      <c r="A381" s="7" t="s">
        <v>40</v>
      </c>
      <c r="B381" s="57" t="s">
        <v>329</v>
      </c>
      <c r="C381" s="59">
        <v>1.53</v>
      </c>
      <c r="D381" s="60" t="s">
        <v>13</v>
      </c>
      <c r="E381" s="61"/>
      <c r="F381" s="136">
        <f t="shared" si="27"/>
        <v>0</v>
      </c>
      <c r="G381" s="126"/>
      <c r="H381" s="124"/>
      <c r="I381" s="124"/>
      <c r="J381" s="124"/>
      <c r="K381" s="124"/>
    </row>
    <row r="382" spans="1:11" s="53" customFormat="1" x14ac:dyDescent="0.25">
      <c r="A382" s="7" t="s">
        <v>41</v>
      </c>
      <c r="B382" s="57" t="s">
        <v>330</v>
      </c>
      <c r="C382" s="59">
        <v>2.42</v>
      </c>
      <c r="D382" s="60" t="s">
        <v>13</v>
      </c>
      <c r="E382" s="61"/>
      <c r="F382" s="136">
        <f t="shared" si="27"/>
        <v>0</v>
      </c>
      <c r="G382" s="126"/>
      <c r="H382" s="124"/>
      <c r="I382" s="124"/>
      <c r="J382" s="124"/>
      <c r="K382" s="124"/>
    </row>
    <row r="383" spans="1:11" s="53" customFormat="1" x14ac:dyDescent="0.25">
      <c r="A383" s="7" t="s">
        <v>42</v>
      </c>
      <c r="B383" s="57" t="s">
        <v>331</v>
      </c>
      <c r="C383" s="59">
        <v>3.38</v>
      </c>
      <c r="D383" s="60" t="s">
        <v>13</v>
      </c>
      <c r="E383" s="61"/>
      <c r="F383" s="136">
        <f t="shared" si="27"/>
        <v>0</v>
      </c>
      <c r="G383" s="126"/>
      <c r="H383" s="124"/>
      <c r="I383" s="124"/>
      <c r="J383" s="124"/>
      <c r="K383" s="124"/>
    </row>
    <row r="384" spans="1:11" s="53" customFormat="1" x14ac:dyDescent="0.25">
      <c r="A384" s="7" t="s">
        <v>72</v>
      </c>
      <c r="B384" s="57" t="s">
        <v>332</v>
      </c>
      <c r="C384" s="59">
        <v>1.54</v>
      </c>
      <c r="D384" s="60" t="s">
        <v>13</v>
      </c>
      <c r="E384" s="61"/>
      <c r="F384" s="136">
        <f t="shared" si="27"/>
        <v>0</v>
      </c>
      <c r="G384" s="126"/>
      <c r="H384" s="124"/>
      <c r="I384" s="124"/>
      <c r="J384" s="124"/>
      <c r="K384" s="124"/>
    </row>
    <row r="385" spans="1:11" s="53" customFormat="1" x14ac:dyDescent="0.25">
      <c r="A385" s="7" t="s">
        <v>120</v>
      </c>
      <c r="B385" s="57" t="s">
        <v>333</v>
      </c>
      <c r="C385" s="59">
        <v>0.26</v>
      </c>
      <c r="D385" s="60" t="s">
        <v>13</v>
      </c>
      <c r="E385" s="61"/>
      <c r="F385" s="136">
        <f t="shared" si="27"/>
        <v>0</v>
      </c>
      <c r="G385" s="126"/>
      <c r="H385" s="124"/>
      <c r="I385" s="124"/>
      <c r="J385" s="124"/>
      <c r="K385" s="124"/>
    </row>
    <row r="386" spans="1:11" s="53" customFormat="1" x14ac:dyDescent="0.25">
      <c r="A386" s="7" t="s">
        <v>121</v>
      </c>
      <c r="B386" s="57" t="s">
        <v>333</v>
      </c>
      <c r="C386" s="59">
        <v>2.5</v>
      </c>
      <c r="D386" s="60" t="s">
        <v>13</v>
      </c>
      <c r="E386" s="61"/>
      <c r="F386" s="136">
        <f t="shared" si="27"/>
        <v>0</v>
      </c>
      <c r="G386" s="126"/>
      <c r="H386" s="124"/>
      <c r="J386" s="124"/>
      <c r="K386" s="124"/>
    </row>
    <row r="387" spans="1:11" s="53" customFormat="1" x14ac:dyDescent="0.25">
      <c r="A387" s="7" t="s">
        <v>122</v>
      </c>
      <c r="B387" s="57" t="s">
        <v>333</v>
      </c>
      <c r="C387" s="59">
        <v>2.25</v>
      </c>
      <c r="D387" s="60" t="s">
        <v>13</v>
      </c>
      <c r="E387" s="61"/>
      <c r="F387" s="136">
        <f t="shared" si="27"/>
        <v>0</v>
      </c>
      <c r="G387" s="126"/>
      <c r="H387" s="124"/>
      <c r="J387" s="124"/>
      <c r="K387" s="124"/>
    </row>
    <row r="388" spans="1:11" s="53" customFormat="1" x14ac:dyDescent="0.25">
      <c r="A388" s="7" t="s">
        <v>123</v>
      </c>
      <c r="B388" s="57" t="s">
        <v>333</v>
      </c>
      <c r="C388" s="59">
        <v>1.23</v>
      </c>
      <c r="D388" s="60" t="s">
        <v>13</v>
      </c>
      <c r="E388" s="61"/>
      <c r="F388" s="136">
        <f t="shared" si="27"/>
        <v>0</v>
      </c>
      <c r="G388" s="126"/>
      <c r="I388" s="124"/>
      <c r="J388" s="124"/>
      <c r="K388" s="124"/>
    </row>
    <row r="389" spans="1:11" s="53" customFormat="1" ht="12.75" customHeight="1" x14ac:dyDescent="0.25">
      <c r="A389" s="7" t="s">
        <v>175</v>
      </c>
      <c r="B389" s="57" t="s">
        <v>334</v>
      </c>
      <c r="C389" s="59">
        <v>47</v>
      </c>
      <c r="D389" s="60" t="s">
        <v>13</v>
      </c>
      <c r="E389" s="61"/>
      <c r="F389" s="136">
        <f t="shared" si="27"/>
        <v>0</v>
      </c>
      <c r="G389" s="126"/>
      <c r="H389" s="124"/>
      <c r="I389" s="124"/>
      <c r="J389" s="124"/>
      <c r="K389" s="124"/>
    </row>
    <row r="390" spans="1:11" s="53" customFormat="1" x14ac:dyDescent="0.25">
      <c r="A390" s="7" t="s">
        <v>176</v>
      </c>
      <c r="B390" s="59" t="s">
        <v>492</v>
      </c>
      <c r="C390" s="59">
        <v>0.44</v>
      </c>
      <c r="D390" s="60" t="s">
        <v>13</v>
      </c>
      <c r="E390" s="59"/>
      <c r="F390" s="136">
        <f t="shared" si="27"/>
        <v>0</v>
      </c>
      <c r="G390" s="126"/>
      <c r="I390" s="124"/>
      <c r="J390" s="124"/>
      <c r="K390" s="124"/>
    </row>
    <row r="391" spans="1:11" s="53" customFormat="1" x14ac:dyDescent="0.25">
      <c r="A391" s="7" t="s">
        <v>493</v>
      </c>
      <c r="B391" s="57" t="s">
        <v>318</v>
      </c>
      <c r="C391" s="59">
        <v>3.2</v>
      </c>
      <c r="D391" s="60" t="s">
        <v>13</v>
      </c>
      <c r="E391" s="61"/>
      <c r="F391" s="136">
        <f t="shared" si="27"/>
        <v>0</v>
      </c>
      <c r="G391" s="137">
        <f>SUM(F358:F391)</f>
        <v>0</v>
      </c>
      <c r="H391" s="212"/>
      <c r="I391" s="124"/>
      <c r="J391" s="124"/>
      <c r="K391" s="124"/>
    </row>
    <row r="392" spans="1:11" s="53" customFormat="1" x14ac:dyDescent="0.25">
      <c r="A392" s="7"/>
      <c r="B392" s="8"/>
      <c r="D392" s="9"/>
      <c r="E392" s="72"/>
      <c r="F392" s="56"/>
      <c r="G392" s="52"/>
      <c r="H392" s="212"/>
      <c r="I392" s="124"/>
      <c r="J392" s="124"/>
      <c r="K392" s="124"/>
    </row>
    <row r="393" spans="1:11" s="7" customFormat="1" x14ac:dyDescent="0.25">
      <c r="A393" s="20" t="s">
        <v>43</v>
      </c>
      <c r="B393" s="21" t="s">
        <v>131</v>
      </c>
      <c r="C393" s="53"/>
      <c r="D393" s="54"/>
      <c r="E393" s="55"/>
      <c r="F393" s="56"/>
      <c r="G393" s="51"/>
      <c r="H393" s="54"/>
      <c r="I393" s="15"/>
      <c r="J393" s="15"/>
      <c r="K393" s="15"/>
    </row>
    <row r="394" spans="1:11" s="7" customFormat="1" x14ac:dyDescent="0.25">
      <c r="A394" s="7" t="s">
        <v>81</v>
      </c>
      <c r="B394" s="57" t="s">
        <v>154</v>
      </c>
      <c r="C394" s="59">
        <v>30.57</v>
      </c>
      <c r="D394" s="60" t="s">
        <v>22</v>
      </c>
      <c r="E394" s="61"/>
      <c r="F394" s="136">
        <f>C394*E394</f>
        <v>0</v>
      </c>
      <c r="G394" s="139"/>
      <c r="H394" s="15"/>
      <c r="I394" s="15"/>
      <c r="J394" s="15"/>
      <c r="K394" s="15"/>
    </row>
    <row r="395" spans="1:11" s="53" customFormat="1" ht="27" customHeight="1" x14ac:dyDescent="0.25">
      <c r="A395" s="7" t="s">
        <v>82</v>
      </c>
      <c r="B395" s="57" t="s">
        <v>300</v>
      </c>
      <c r="C395" s="59">
        <v>104.69</v>
      </c>
      <c r="D395" s="60" t="s">
        <v>22</v>
      </c>
      <c r="E395" s="61"/>
      <c r="F395" s="136">
        <f t="shared" ref="F395:F396" si="28">C395*E395</f>
        <v>0</v>
      </c>
      <c r="G395" s="126"/>
      <c r="H395" s="124"/>
      <c r="I395" s="124"/>
      <c r="J395" s="124"/>
      <c r="K395" s="124"/>
    </row>
    <row r="396" spans="1:11" s="53" customFormat="1" ht="14.25" customHeight="1" x14ac:dyDescent="0.25">
      <c r="A396" s="7" t="s">
        <v>83</v>
      </c>
      <c r="B396" s="57" t="s">
        <v>145</v>
      </c>
      <c r="C396" s="59">
        <v>1.64</v>
      </c>
      <c r="D396" s="60" t="s">
        <v>13</v>
      </c>
      <c r="E396" s="61"/>
      <c r="F396" s="136">
        <f t="shared" si="28"/>
        <v>0</v>
      </c>
      <c r="G396" s="137">
        <f>SUM(F394:F396)</f>
        <v>0</v>
      </c>
      <c r="H396" s="124"/>
      <c r="I396" s="124"/>
      <c r="J396" s="124"/>
      <c r="K396" s="124"/>
    </row>
    <row r="397" spans="1:11" s="53" customFormat="1" ht="14.25" customHeight="1" x14ac:dyDescent="0.25">
      <c r="A397" s="7"/>
      <c r="B397" s="8"/>
      <c r="D397" s="9"/>
      <c r="E397" s="72"/>
      <c r="F397" s="56"/>
      <c r="G397" s="52"/>
      <c r="H397" s="124"/>
      <c r="I397" s="124"/>
      <c r="J397" s="124"/>
      <c r="K397" s="124"/>
    </row>
    <row r="398" spans="1:11" s="7" customFormat="1" ht="15" customHeight="1" x14ac:dyDescent="0.25">
      <c r="A398" s="20" t="s">
        <v>44</v>
      </c>
      <c r="B398" s="21" t="s">
        <v>132</v>
      </c>
      <c r="C398" s="53"/>
      <c r="D398" s="54"/>
      <c r="E398" s="55"/>
      <c r="F398" s="56"/>
      <c r="G398" s="51"/>
      <c r="H398" s="15"/>
      <c r="I398" s="15"/>
      <c r="J398" s="15"/>
      <c r="K398" s="15"/>
    </row>
    <row r="399" spans="1:11" s="53" customFormat="1" x14ac:dyDescent="0.25">
      <c r="A399" s="7" t="s">
        <v>81</v>
      </c>
      <c r="B399" s="57" t="s">
        <v>151</v>
      </c>
      <c r="C399" s="59">
        <v>128.69999999999999</v>
      </c>
      <c r="D399" s="60" t="s">
        <v>22</v>
      </c>
      <c r="E399" s="61"/>
      <c r="F399" s="136">
        <f>C399*E399</f>
        <v>0</v>
      </c>
      <c r="G399" s="130"/>
      <c r="H399" s="124"/>
      <c r="I399" s="124"/>
      <c r="J399" s="124"/>
      <c r="K399" s="124"/>
    </row>
    <row r="400" spans="1:11" s="53" customFormat="1" x14ac:dyDescent="0.25">
      <c r="A400" s="7" t="s">
        <v>82</v>
      </c>
      <c r="B400" s="57" t="s">
        <v>152</v>
      </c>
      <c r="C400" s="59">
        <v>80.680000000000007</v>
      </c>
      <c r="D400" s="60" t="s">
        <v>22</v>
      </c>
      <c r="E400" s="61"/>
      <c r="F400" s="136">
        <f t="shared" ref="F400:F403" si="29">C400*E400</f>
        <v>0</v>
      </c>
      <c r="G400" s="126"/>
      <c r="H400" s="124"/>
      <c r="I400" s="124"/>
      <c r="J400" s="124"/>
      <c r="K400" s="124"/>
    </row>
    <row r="401" spans="1:11" s="53" customFormat="1" x14ac:dyDescent="0.25">
      <c r="A401" s="7" t="s">
        <v>83</v>
      </c>
      <c r="B401" s="57" t="s">
        <v>226</v>
      </c>
      <c r="C401" s="59">
        <v>478.59</v>
      </c>
      <c r="D401" s="60" t="s">
        <v>22</v>
      </c>
      <c r="E401" s="61"/>
      <c r="F401" s="136">
        <f t="shared" si="29"/>
        <v>0</v>
      </c>
      <c r="G401" s="126"/>
      <c r="H401" s="124"/>
      <c r="I401" s="124"/>
      <c r="J401" s="124"/>
      <c r="K401" s="124"/>
    </row>
    <row r="402" spans="1:11" s="53" customFormat="1" x14ac:dyDescent="0.25">
      <c r="A402" s="7" t="s">
        <v>85</v>
      </c>
      <c r="B402" s="57" t="s">
        <v>153</v>
      </c>
      <c r="C402" s="59">
        <f>C401</f>
        <v>478.59</v>
      </c>
      <c r="D402" s="60" t="s">
        <v>22</v>
      </c>
      <c r="E402" s="61"/>
      <c r="F402" s="136">
        <f t="shared" si="29"/>
        <v>0</v>
      </c>
      <c r="G402" s="126"/>
      <c r="H402" s="124"/>
      <c r="I402" s="124"/>
      <c r="J402" s="124"/>
      <c r="K402" s="124"/>
    </row>
    <row r="403" spans="1:11" s="53" customFormat="1" x14ac:dyDescent="0.25">
      <c r="A403" s="7" t="s">
        <v>86</v>
      </c>
      <c r="B403" s="57" t="s">
        <v>148</v>
      </c>
      <c r="C403" s="59">
        <v>528.05999999999995</v>
      </c>
      <c r="D403" s="60" t="s">
        <v>45</v>
      </c>
      <c r="E403" s="61"/>
      <c r="F403" s="136">
        <f t="shared" si="29"/>
        <v>0</v>
      </c>
      <c r="G403" s="137">
        <f>SUM(F399:F403)</f>
        <v>0</v>
      </c>
      <c r="H403" s="124"/>
      <c r="I403" s="124"/>
      <c r="J403" s="124"/>
      <c r="K403" s="124"/>
    </row>
    <row r="404" spans="1:11" s="53" customFormat="1" x14ac:dyDescent="0.25">
      <c r="A404" s="7"/>
      <c r="B404" s="8"/>
      <c r="D404" s="9"/>
      <c r="E404" s="72"/>
      <c r="F404" s="56"/>
      <c r="G404" s="52"/>
      <c r="H404" s="124"/>
      <c r="I404" s="124"/>
      <c r="J404" s="124"/>
      <c r="K404" s="124"/>
    </row>
    <row r="405" spans="1:11" s="53" customFormat="1" x14ac:dyDescent="0.25">
      <c r="A405" s="13" t="s">
        <v>46</v>
      </c>
      <c r="B405" s="142" t="s">
        <v>133</v>
      </c>
      <c r="D405" s="9"/>
      <c r="E405" s="72"/>
      <c r="F405" s="56"/>
      <c r="G405" s="72"/>
      <c r="H405" s="124"/>
      <c r="I405" s="124"/>
      <c r="J405" s="124"/>
      <c r="K405" s="124"/>
    </row>
    <row r="406" spans="1:11" s="53" customFormat="1" ht="27.75" customHeight="1" x14ac:dyDescent="0.25">
      <c r="A406" s="7" t="s">
        <v>81</v>
      </c>
      <c r="B406" s="57" t="s">
        <v>284</v>
      </c>
      <c r="C406" s="59">
        <v>302.52999999999997</v>
      </c>
      <c r="D406" s="60" t="s">
        <v>22</v>
      </c>
      <c r="E406" s="61"/>
      <c r="F406" s="136">
        <f>C406*E406</f>
        <v>0</v>
      </c>
      <c r="G406" s="130"/>
      <c r="H406" s="124"/>
      <c r="I406" s="124"/>
      <c r="J406" s="124"/>
      <c r="K406" s="124"/>
    </row>
    <row r="407" spans="1:11" s="53" customFormat="1" ht="26.25" customHeight="1" x14ac:dyDescent="0.25">
      <c r="A407" s="7" t="s">
        <v>82</v>
      </c>
      <c r="B407" s="57" t="s">
        <v>285</v>
      </c>
      <c r="C407" s="59">
        <v>39.200000000000003</v>
      </c>
      <c r="D407" s="60" t="s">
        <v>45</v>
      </c>
      <c r="E407" s="61"/>
      <c r="F407" s="136">
        <f>C407*E407</f>
        <v>0</v>
      </c>
      <c r="G407" s="137">
        <f>SUM(F406:F407)</f>
        <v>0</v>
      </c>
      <c r="H407" s="124"/>
      <c r="I407" s="124"/>
      <c r="J407" s="124"/>
      <c r="K407" s="124"/>
    </row>
    <row r="408" spans="1:11" s="53" customFormat="1" x14ac:dyDescent="0.25">
      <c r="A408" s="7"/>
      <c r="B408" s="8"/>
      <c r="D408" s="9"/>
      <c r="E408" s="72"/>
      <c r="F408" s="56"/>
      <c r="G408" s="52"/>
      <c r="H408" s="124"/>
      <c r="I408" s="124"/>
      <c r="J408" s="124"/>
      <c r="K408" s="124"/>
    </row>
    <row r="409" spans="1:11" s="53" customFormat="1" x14ac:dyDescent="0.25">
      <c r="A409" s="13" t="s">
        <v>49</v>
      </c>
      <c r="B409" s="142" t="s">
        <v>137</v>
      </c>
      <c r="D409" s="9"/>
      <c r="E409" s="72"/>
      <c r="F409" s="56"/>
      <c r="G409" s="72"/>
      <c r="H409" s="124"/>
      <c r="I409" s="124"/>
      <c r="J409" s="124"/>
      <c r="K409" s="124"/>
    </row>
    <row r="410" spans="1:11" s="53" customFormat="1" ht="25.5" x14ac:dyDescent="0.25">
      <c r="A410" s="7" t="s">
        <v>81</v>
      </c>
      <c r="B410" s="57" t="s">
        <v>336</v>
      </c>
      <c r="C410" s="59">
        <v>1</v>
      </c>
      <c r="D410" s="60" t="s">
        <v>11</v>
      </c>
      <c r="E410" s="61"/>
      <c r="F410" s="136">
        <f t="shared" ref="F410:F415" si="30">C410*E410</f>
        <v>0</v>
      </c>
      <c r="G410" s="130"/>
      <c r="H410" s="56"/>
      <c r="I410" s="124"/>
      <c r="J410" s="124"/>
      <c r="K410" s="124"/>
    </row>
    <row r="411" spans="1:11" s="53" customFormat="1" ht="25.5" x14ac:dyDescent="0.25">
      <c r="A411" s="7" t="s">
        <v>82</v>
      </c>
      <c r="B411" s="57" t="s">
        <v>335</v>
      </c>
      <c r="C411" s="59">
        <v>1</v>
      </c>
      <c r="D411" s="60" t="s">
        <v>11</v>
      </c>
      <c r="E411" s="61"/>
      <c r="F411" s="136">
        <f t="shared" si="30"/>
        <v>0</v>
      </c>
      <c r="G411" s="126"/>
      <c r="H411" s="56"/>
      <c r="I411" s="124"/>
      <c r="J411" s="124"/>
      <c r="K411" s="124"/>
    </row>
    <row r="412" spans="1:11" s="53" customFormat="1" x14ac:dyDescent="0.25">
      <c r="A412" s="7" t="s">
        <v>83</v>
      </c>
      <c r="B412" s="59" t="s">
        <v>367</v>
      </c>
      <c r="C412" s="59">
        <v>1.52</v>
      </c>
      <c r="D412" s="60" t="s">
        <v>22</v>
      </c>
      <c r="E412" s="59"/>
      <c r="F412" s="136">
        <f t="shared" si="30"/>
        <v>0</v>
      </c>
      <c r="G412" s="126"/>
      <c r="I412" s="124"/>
      <c r="J412" s="124"/>
      <c r="K412" s="124"/>
    </row>
    <row r="413" spans="1:11" s="53" customFormat="1" x14ac:dyDescent="0.25">
      <c r="A413" s="7" t="s">
        <v>85</v>
      </c>
      <c r="B413" s="59" t="s">
        <v>368</v>
      </c>
      <c r="C413" s="59">
        <v>19.72</v>
      </c>
      <c r="D413" s="60" t="s">
        <v>22</v>
      </c>
      <c r="E413" s="59"/>
      <c r="F413" s="136">
        <f t="shared" si="30"/>
        <v>0</v>
      </c>
      <c r="G413" s="126"/>
      <c r="I413" s="124"/>
      <c r="J413" s="124"/>
      <c r="K413" s="124"/>
    </row>
    <row r="414" spans="1:11" s="53" customFormat="1" ht="38.25" x14ac:dyDescent="0.25">
      <c r="A414" s="7" t="s">
        <v>18</v>
      </c>
      <c r="B414" s="57" t="s">
        <v>290</v>
      </c>
      <c r="C414" s="59">
        <v>10</v>
      </c>
      <c r="D414" s="60" t="s">
        <v>22</v>
      </c>
      <c r="E414" s="61"/>
      <c r="F414" s="136">
        <f t="shared" si="30"/>
        <v>0</v>
      </c>
      <c r="G414" s="112"/>
      <c r="I414" s="124"/>
      <c r="J414" s="124"/>
      <c r="K414" s="124"/>
    </row>
    <row r="415" spans="1:11" s="53" customFormat="1" x14ac:dyDescent="0.25">
      <c r="A415" s="7" t="s">
        <v>19</v>
      </c>
      <c r="B415" s="57" t="s">
        <v>293</v>
      </c>
      <c r="C415" s="59">
        <f>C414*10.76</f>
        <v>107.6</v>
      </c>
      <c r="D415" s="60" t="s">
        <v>16</v>
      </c>
      <c r="E415" s="61"/>
      <c r="F415" s="136">
        <f t="shared" si="30"/>
        <v>0</v>
      </c>
      <c r="G415" s="112">
        <f>SUM(F410:F415)</f>
        <v>0</v>
      </c>
      <c r="H415" s="56"/>
      <c r="I415" s="124"/>
      <c r="J415" s="124"/>
      <c r="K415" s="124"/>
    </row>
    <row r="416" spans="1:11" s="53" customFormat="1" x14ac:dyDescent="0.25">
      <c r="A416" s="7"/>
      <c r="B416" s="8"/>
      <c r="D416" s="9"/>
      <c r="E416" s="72"/>
      <c r="F416" s="56"/>
      <c r="G416" s="118"/>
      <c r="H416" s="56"/>
      <c r="I416" s="124"/>
      <c r="J416" s="124"/>
      <c r="K416" s="124"/>
    </row>
    <row r="417" spans="1:11" s="53" customFormat="1" x14ac:dyDescent="0.25">
      <c r="A417" s="13" t="s">
        <v>50</v>
      </c>
      <c r="B417" s="142" t="s">
        <v>134</v>
      </c>
      <c r="C417" s="212"/>
      <c r="D417" s="9"/>
      <c r="E417" s="72"/>
      <c r="F417" s="56"/>
      <c r="G417" s="72"/>
      <c r="H417" s="124"/>
      <c r="I417" s="124"/>
      <c r="J417" s="124"/>
      <c r="K417" s="124"/>
    </row>
    <row r="418" spans="1:11" s="53" customFormat="1" ht="25.5" x14ac:dyDescent="0.25">
      <c r="A418" s="7" t="s">
        <v>10</v>
      </c>
      <c r="B418" s="57" t="s">
        <v>314</v>
      </c>
      <c r="C418" s="59">
        <v>32.799999999999997</v>
      </c>
      <c r="D418" s="60" t="s">
        <v>45</v>
      </c>
      <c r="E418" s="61"/>
      <c r="F418" s="59">
        <f t="shared" ref="F418:F425" si="31">C418*E418</f>
        <v>0</v>
      </c>
      <c r="G418" s="130"/>
      <c r="H418" s="124"/>
      <c r="I418" s="124"/>
      <c r="J418" s="124"/>
      <c r="K418" s="124"/>
    </row>
    <row r="419" spans="1:11" s="53" customFormat="1" ht="25.5" x14ac:dyDescent="0.25">
      <c r="A419" s="9" t="s">
        <v>14</v>
      </c>
      <c r="B419" s="57" t="s">
        <v>313</v>
      </c>
      <c r="C419" s="59">
        <v>13.23</v>
      </c>
      <c r="D419" s="60" t="s">
        <v>45</v>
      </c>
      <c r="E419" s="61"/>
      <c r="F419" s="59">
        <f t="shared" si="31"/>
        <v>0</v>
      </c>
      <c r="G419" s="126"/>
      <c r="H419" s="124"/>
      <c r="I419" s="124"/>
      <c r="J419" s="124"/>
      <c r="K419" s="124"/>
    </row>
    <row r="420" spans="1:11" s="53" customFormat="1" ht="25.5" x14ac:dyDescent="0.25">
      <c r="A420" s="7" t="s">
        <v>15</v>
      </c>
      <c r="B420" s="57" t="s">
        <v>230</v>
      </c>
      <c r="C420" s="59">
        <v>23</v>
      </c>
      <c r="D420" s="60" t="s">
        <v>11</v>
      </c>
      <c r="E420" s="61"/>
      <c r="F420" s="59">
        <f t="shared" si="31"/>
        <v>0</v>
      </c>
      <c r="G420" s="126"/>
      <c r="H420" s="124"/>
      <c r="I420" s="124"/>
      <c r="J420" s="124"/>
      <c r="K420" s="124"/>
    </row>
    <row r="421" spans="1:11" s="53" customFormat="1" ht="25.5" x14ac:dyDescent="0.25">
      <c r="A421" s="7" t="s">
        <v>17</v>
      </c>
      <c r="B421" s="57" t="s">
        <v>315</v>
      </c>
      <c r="C421" s="59">
        <v>3.88</v>
      </c>
      <c r="D421" s="60" t="s">
        <v>22</v>
      </c>
      <c r="E421" s="61"/>
      <c r="F421" s="59">
        <f t="shared" si="31"/>
        <v>0</v>
      </c>
      <c r="G421" s="126"/>
      <c r="H421" s="124"/>
      <c r="I421" s="124"/>
      <c r="J421" s="124"/>
      <c r="K421" s="124"/>
    </row>
    <row r="422" spans="1:11" s="53" customFormat="1" ht="25.5" x14ac:dyDescent="0.25">
      <c r="A422" s="7" t="s">
        <v>18</v>
      </c>
      <c r="B422" s="57" t="s">
        <v>316</v>
      </c>
      <c r="C422" s="59">
        <v>4.0599999999999996</v>
      </c>
      <c r="D422" s="60" t="s">
        <v>22</v>
      </c>
      <c r="E422" s="61"/>
      <c r="F422" s="59">
        <f t="shared" si="31"/>
        <v>0</v>
      </c>
      <c r="G422" s="126"/>
      <c r="H422" s="124"/>
      <c r="I422" s="124"/>
      <c r="J422" s="124"/>
      <c r="K422" s="124"/>
    </row>
    <row r="423" spans="1:11" s="53" customFormat="1" ht="25.5" x14ac:dyDescent="0.25">
      <c r="A423" s="7" t="s">
        <v>19</v>
      </c>
      <c r="B423" s="57" t="s">
        <v>231</v>
      </c>
      <c r="C423" s="59">
        <v>11.13</v>
      </c>
      <c r="D423" s="60" t="s">
        <v>45</v>
      </c>
      <c r="E423" s="61"/>
      <c r="F423" s="59">
        <f t="shared" si="31"/>
        <v>0</v>
      </c>
      <c r="G423" s="126"/>
      <c r="H423" s="124"/>
      <c r="I423" s="124"/>
      <c r="J423" s="124"/>
      <c r="K423" s="124"/>
    </row>
    <row r="424" spans="1:11" s="53" customFormat="1" x14ac:dyDescent="0.25">
      <c r="A424" s="7" t="s">
        <v>20</v>
      </c>
      <c r="B424" s="57" t="s">
        <v>229</v>
      </c>
      <c r="C424" s="59">
        <v>6.9</v>
      </c>
      <c r="D424" s="60" t="s">
        <v>45</v>
      </c>
      <c r="E424" s="61"/>
      <c r="F424" s="59">
        <f t="shared" si="31"/>
        <v>0</v>
      </c>
      <c r="G424" s="112"/>
      <c r="H424" s="124"/>
      <c r="I424" s="124"/>
      <c r="J424" s="124"/>
      <c r="K424" s="124"/>
    </row>
    <row r="425" spans="1:11" s="53" customFormat="1" x14ac:dyDescent="0.25">
      <c r="A425" s="7" t="s">
        <v>21</v>
      </c>
      <c r="B425" s="57" t="s">
        <v>317</v>
      </c>
      <c r="C425" s="59">
        <v>13.32</v>
      </c>
      <c r="D425" s="60" t="s">
        <v>22</v>
      </c>
      <c r="E425" s="61"/>
      <c r="F425" s="59">
        <f t="shared" si="31"/>
        <v>0</v>
      </c>
      <c r="G425" s="137">
        <f>SUM(F418:F425)</f>
        <v>0</v>
      </c>
      <c r="H425" s="124"/>
      <c r="I425" s="124"/>
      <c r="J425" s="124"/>
      <c r="K425" s="124"/>
    </row>
    <row r="426" spans="1:11" s="53" customFormat="1" x14ac:dyDescent="0.25">
      <c r="A426" s="7"/>
      <c r="B426" s="8"/>
      <c r="D426" s="9"/>
      <c r="E426" s="72"/>
      <c r="F426" s="56"/>
      <c r="G426" s="52"/>
      <c r="H426" s="124"/>
      <c r="I426" s="124"/>
      <c r="J426" s="124"/>
      <c r="K426" s="124"/>
    </row>
    <row r="427" spans="1:11" s="53" customFormat="1" x14ac:dyDescent="0.25">
      <c r="A427" s="13" t="s">
        <v>51</v>
      </c>
      <c r="B427" s="142" t="s">
        <v>139</v>
      </c>
      <c r="D427" s="9"/>
      <c r="E427" s="72"/>
      <c r="F427" s="56"/>
      <c r="G427" s="72"/>
      <c r="H427" s="124"/>
      <c r="I427" s="124"/>
      <c r="J427" s="124"/>
      <c r="K427" s="124"/>
    </row>
    <row r="428" spans="1:11" s="53" customFormat="1" x14ac:dyDescent="0.25">
      <c r="A428" s="7" t="s">
        <v>81</v>
      </c>
      <c r="B428" s="59" t="s">
        <v>366</v>
      </c>
      <c r="C428" s="59">
        <v>2</v>
      </c>
      <c r="D428" s="60" t="s">
        <v>11</v>
      </c>
      <c r="E428" s="61"/>
      <c r="F428" s="59">
        <f t="shared" ref="F428:F434" si="32">C428*E428</f>
        <v>0</v>
      </c>
      <c r="G428" s="130"/>
      <c r="H428" s="124"/>
      <c r="I428" s="124"/>
      <c r="J428" s="124"/>
      <c r="K428" s="124"/>
    </row>
    <row r="429" spans="1:11" s="53" customFormat="1" x14ac:dyDescent="0.25">
      <c r="A429" s="7" t="s">
        <v>82</v>
      </c>
      <c r="B429" s="59" t="s">
        <v>365</v>
      </c>
      <c r="C429" s="59">
        <v>1</v>
      </c>
      <c r="D429" s="60" t="s">
        <v>11</v>
      </c>
      <c r="E429" s="61"/>
      <c r="F429" s="59">
        <f t="shared" si="32"/>
        <v>0</v>
      </c>
      <c r="G429" s="126"/>
      <c r="H429" s="124"/>
      <c r="I429" s="124"/>
      <c r="J429" s="124"/>
      <c r="K429" s="124"/>
    </row>
    <row r="430" spans="1:11" s="53" customFormat="1" x14ac:dyDescent="0.25">
      <c r="A430" s="7" t="s">
        <v>83</v>
      </c>
      <c r="B430" s="59" t="s">
        <v>348</v>
      </c>
      <c r="C430" s="59">
        <v>6.72</v>
      </c>
      <c r="D430" s="60" t="s">
        <v>45</v>
      </c>
      <c r="E430" s="59"/>
      <c r="F430" s="59">
        <f t="shared" si="32"/>
        <v>0</v>
      </c>
      <c r="G430" s="126"/>
      <c r="H430" s="124"/>
      <c r="I430" s="124"/>
      <c r="J430" s="124"/>
      <c r="K430" s="124"/>
    </row>
    <row r="431" spans="1:11" s="53" customFormat="1" ht="12.75" customHeight="1" x14ac:dyDescent="0.25">
      <c r="A431" s="7" t="s">
        <v>85</v>
      </c>
      <c r="B431" s="59" t="s">
        <v>351</v>
      </c>
      <c r="C431" s="59">
        <v>8.84</v>
      </c>
      <c r="D431" s="60" t="s">
        <v>45</v>
      </c>
      <c r="E431" s="59"/>
      <c r="F431" s="59">
        <f t="shared" si="32"/>
        <v>0</v>
      </c>
      <c r="G431" s="126"/>
      <c r="H431" s="144"/>
      <c r="I431" s="124"/>
      <c r="J431" s="124"/>
      <c r="K431" s="124"/>
    </row>
    <row r="432" spans="1:11" s="53" customFormat="1" x14ac:dyDescent="0.25">
      <c r="A432" s="7" t="s">
        <v>86</v>
      </c>
      <c r="B432" s="59" t="s">
        <v>364</v>
      </c>
      <c r="C432" s="59">
        <v>5.75</v>
      </c>
      <c r="D432" s="60" t="s">
        <v>45</v>
      </c>
      <c r="E432" s="59"/>
      <c r="F432" s="59">
        <f t="shared" si="32"/>
        <v>0</v>
      </c>
      <c r="G432" s="126"/>
      <c r="H432" s="124"/>
      <c r="I432" s="124"/>
      <c r="J432" s="124"/>
      <c r="K432" s="124"/>
    </row>
    <row r="433" spans="1:11" s="53" customFormat="1" x14ac:dyDescent="0.25">
      <c r="A433" s="7" t="s">
        <v>87</v>
      </c>
      <c r="B433" s="59" t="s">
        <v>342</v>
      </c>
      <c r="C433" s="59">
        <v>1</v>
      </c>
      <c r="D433" s="60" t="s">
        <v>11</v>
      </c>
      <c r="E433" s="59"/>
      <c r="F433" s="59">
        <f t="shared" si="32"/>
        <v>0</v>
      </c>
      <c r="G433" s="126"/>
      <c r="H433" s="124"/>
      <c r="I433" s="124"/>
      <c r="J433" s="124"/>
      <c r="K433" s="124"/>
    </row>
    <row r="434" spans="1:11" s="53" customFormat="1" x14ac:dyDescent="0.25">
      <c r="A434" s="7" t="s">
        <v>88</v>
      </c>
      <c r="B434" s="59" t="s">
        <v>218</v>
      </c>
      <c r="C434" s="59">
        <v>1</v>
      </c>
      <c r="D434" s="60" t="s">
        <v>11</v>
      </c>
      <c r="E434" s="59"/>
      <c r="F434" s="59">
        <f t="shared" si="32"/>
        <v>0</v>
      </c>
      <c r="G434" s="137">
        <f>SUM(F428:F434)</f>
        <v>0</v>
      </c>
      <c r="H434" s="124"/>
      <c r="I434" s="124"/>
      <c r="J434" s="124"/>
      <c r="K434" s="124"/>
    </row>
    <row r="435" spans="1:11" s="53" customFormat="1" x14ac:dyDescent="0.25">
      <c r="A435" s="7"/>
      <c r="D435" s="9"/>
      <c r="F435" s="56"/>
      <c r="G435" s="52"/>
      <c r="H435" s="124"/>
      <c r="I435" s="124"/>
      <c r="J435" s="124"/>
      <c r="K435" s="124"/>
    </row>
    <row r="436" spans="1:11" s="53" customFormat="1" x14ac:dyDescent="0.25">
      <c r="A436" s="13" t="s">
        <v>52</v>
      </c>
      <c r="B436" s="142" t="s">
        <v>140</v>
      </c>
      <c r="D436" s="9"/>
      <c r="E436" s="72"/>
      <c r="F436" s="56"/>
      <c r="G436" s="72"/>
      <c r="H436" s="124"/>
      <c r="I436" s="124"/>
      <c r="J436" s="124"/>
      <c r="K436" s="124"/>
    </row>
    <row r="437" spans="1:11" s="53" customFormat="1" x14ac:dyDescent="0.25">
      <c r="A437" s="7" t="s">
        <v>81</v>
      </c>
      <c r="B437" s="57" t="s">
        <v>146</v>
      </c>
      <c r="C437" s="59">
        <f>SUM(C438:C440)</f>
        <v>680.21</v>
      </c>
      <c r="D437" s="60" t="s">
        <v>22</v>
      </c>
      <c r="E437" s="61"/>
      <c r="F437" s="59">
        <f>C437*E437</f>
        <v>0</v>
      </c>
      <c r="G437" s="130"/>
      <c r="H437" s="124"/>
      <c r="I437" s="124"/>
      <c r="J437" s="124"/>
      <c r="K437" s="124"/>
    </row>
    <row r="438" spans="1:11" s="53" customFormat="1" x14ac:dyDescent="0.25">
      <c r="A438" s="7" t="s">
        <v>82</v>
      </c>
      <c r="B438" s="57" t="s">
        <v>155</v>
      </c>
      <c r="C438" s="59">
        <v>505.98</v>
      </c>
      <c r="D438" s="60" t="s">
        <v>22</v>
      </c>
      <c r="E438" s="61"/>
      <c r="F438" s="59">
        <f t="shared" ref="F438:F441" si="33">C438*E438</f>
        <v>0</v>
      </c>
      <c r="G438" s="126"/>
      <c r="H438" s="124"/>
      <c r="I438" s="124"/>
      <c r="J438" s="124"/>
      <c r="K438" s="124"/>
    </row>
    <row r="439" spans="1:11" s="53" customFormat="1" x14ac:dyDescent="0.25">
      <c r="A439" s="9" t="s">
        <v>83</v>
      </c>
      <c r="B439" s="57" t="s">
        <v>156</v>
      </c>
      <c r="C439" s="59">
        <v>80.680000000000007</v>
      </c>
      <c r="D439" s="60" t="s">
        <v>22</v>
      </c>
      <c r="E439" s="61"/>
      <c r="F439" s="59">
        <f t="shared" si="33"/>
        <v>0</v>
      </c>
      <c r="G439" s="112"/>
      <c r="H439" s="124"/>
      <c r="I439" s="124"/>
      <c r="J439" s="124"/>
      <c r="K439" s="124"/>
    </row>
    <row r="440" spans="1:11" s="53" customFormat="1" x14ac:dyDescent="0.25">
      <c r="A440" s="7" t="s">
        <v>85</v>
      </c>
      <c r="B440" s="57" t="s">
        <v>291</v>
      </c>
      <c r="C440" s="59">
        <v>93.55</v>
      </c>
      <c r="D440" s="60" t="s">
        <v>22</v>
      </c>
      <c r="E440" s="61"/>
      <c r="F440" s="59">
        <f t="shared" si="33"/>
        <v>0</v>
      </c>
      <c r="G440" s="112"/>
      <c r="H440" s="124"/>
      <c r="I440" s="124"/>
      <c r="J440" s="124"/>
      <c r="K440" s="124"/>
    </row>
    <row r="441" spans="1:11" s="53" customFormat="1" x14ac:dyDescent="0.25">
      <c r="A441" s="7" t="s">
        <v>86</v>
      </c>
      <c r="B441" s="57" t="s">
        <v>292</v>
      </c>
      <c r="C441" s="59">
        <f>C414</f>
        <v>10</v>
      </c>
      <c r="D441" s="60" t="s">
        <v>22</v>
      </c>
      <c r="E441" s="61"/>
      <c r="F441" s="59">
        <f t="shared" si="33"/>
        <v>0</v>
      </c>
      <c r="G441" s="137">
        <f>SUM(F437:F441)</f>
        <v>0</v>
      </c>
      <c r="H441" s="124"/>
      <c r="I441" s="124"/>
      <c r="J441" s="124"/>
      <c r="K441" s="124"/>
    </row>
    <row r="442" spans="1:11" s="53" customFormat="1" x14ac:dyDescent="0.25">
      <c r="A442" s="7"/>
      <c r="B442" s="8"/>
      <c r="D442" s="9"/>
      <c r="E442" s="72"/>
      <c r="F442" s="56"/>
      <c r="G442" s="52"/>
      <c r="H442" s="124"/>
      <c r="I442" s="124"/>
      <c r="J442" s="124"/>
      <c r="K442" s="124"/>
    </row>
    <row r="443" spans="1:11" s="53" customFormat="1" x14ac:dyDescent="0.25">
      <c r="A443" s="13" t="s">
        <v>53</v>
      </c>
      <c r="B443" s="142" t="s">
        <v>141</v>
      </c>
      <c r="D443" s="9"/>
      <c r="E443" s="72"/>
      <c r="F443" s="56"/>
      <c r="G443" s="72"/>
      <c r="H443" s="124"/>
      <c r="I443" s="124"/>
      <c r="J443" s="124"/>
      <c r="K443" s="124"/>
    </row>
    <row r="444" spans="1:11" s="53" customFormat="1" x14ac:dyDescent="0.25">
      <c r="A444" s="7" t="s">
        <v>81</v>
      </c>
      <c r="B444" s="57" t="s">
        <v>118</v>
      </c>
      <c r="C444" s="59">
        <v>429.29</v>
      </c>
      <c r="D444" s="60" t="s">
        <v>22</v>
      </c>
      <c r="E444" s="61"/>
      <c r="F444" s="59">
        <f>C444*E444</f>
        <v>0</v>
      </c>
      <c r="G444" s="128"/>
      <c r="H444" s="124"/>
      <c r="I444" s="124"/>
      <c r="J444" s="124"/>
      <c r="K444" s="124"/>
    </row>
    <row r="445" spans="1:11" s="53" customFormat="1" x14ac:dyDescent="0.25">
      <c r="A445" s="7" t="s">
        <v>82</v>
      </c>
      <c r="B445" s="57" t="s">
        <v>536</v>
      </c>
      <c r="C445" s="59">
        <v>1</v>
      </c>
      <c r="D445" s="60" t="s">
        <v>11</v>
      </c>
      <c r="E445" s="61"/>
      <c r="F445" s="59">
        <f>C445*E445</f>
        <v>0</v>
      </c>
      <c r="G445" s="137">
        <f>SUM(F444:F445)</f>
        <v>0</v>
      </c>
      <c r="H445" s="124"/>
      <c r="I445" s="124"/>
      <c r="J445" s="124"/>
      <c r="K445" s="124"/>
    </row>
    <row r="446" spans="1:11" s="53" customFormat="1" x14ac:dyDescent="0.25">
      <c r="A446" s="7"/>
      <c r="B446" s="8"/>
      <c r="D446" s="9"/>
      <c r="E446" s="72"/>
      <c r="F446" s="56"/>
      <c r="G446" s="52"/>
      <c r="H446" s="124"/>
      <c r="I446" s="124"/>
      <c r="J446" s="124"/>
      <c r="K446" s="124"/>
    </row>
    <row r="447" spans="1:11" s="53" customFormat="1" ht="15.75" customHeight="1" x14ac:dyDescent="0.25">
      <c r="A447" s="13" t="s">
        <v>54</v>
      </c>
      <c r="B447" s="40" t="s">
        <v>509</v>
      </c>
      <c r="C447" s="149"/>
      <c r="D447" s="3"/>
      <c r="E447" s="149"/>
      <c r="F447" s="149"/>
      <c r="G447" s="213"/>
      <c r="H447" s="214"/>
      <c r="I447" s="124"/>
      <c r="J447" s="124"/>
      <c r="K447" s="124"/>
    </row>
    <row r="448" spans="1:11" s="151" customFormat="1" ht="14.25" customHeight="1" x14ac:dyDescent="0.25">
      <c r="A448" s="36" t="s">
        <v>389</v>
      </c>
      <c r="B448" s="63" t="s">
        <v>416</v>
      </c>
      <c r="C448" s="65">
        <v>58</v>
      </c>
      <c r="D448" s="66" t="s">
        <v>11</v>
      </c>
      <c r="E448" s="65"/>
      <c r="F448" s="68">
        <f t="shared" ref="F448:F453" si="34">E448*C448</f>
        <v>0</v>
      </c>
      <c r="G448" s="198"/>
      <c r="H448" s="386"/>
    </row>
    <row r="449" spans="1:8" s="151" customFormat="1" ht="25.5" x14ac:dyDescent="0.25">
      <c r="A449" s="36" t="s">
        <v>387</v>
      </c>
      <c r="B449" s="157" t="s">
        <v>425</v>
      </c>
      <c r="C449" s="67">
        <v>58</v>
      </c>
      <c r="D449" s="66" t="s">
        <v>11</v>
      </c>
      <c r="E449" s="158"/>
      <c r="F449" s="68">
        <f t="shared" si="34"/>
        <v>0</v>
      </c>
      <c r="G449" s="200"/>
      <c r="H449" s="386"/>
    </row>
    <row r="450" spans="1:8" s="151" customFormat="1" ht="14.25" customHeight="1" x14ac:dyDescent="0.25">
      <c r="A450" s="36" t="s">
        <v>414</v>
      </c>
      <c r="B450" s="63" t="s">
        <v>424</v>
      </c>
      <c r="C450" s="65">
        <v>3</v>
      </c>
      <c r="D450" s="66" t="s">
        <v>11</v>
      </c>
      <c r="E450" s="158"/>
      <c r="F450" s="68">
        <f t="shared" si="34"/>
        <v>0</v>
      </c>
      <c r="G450" s="200"/>
      <c r="H450" s="386"/>
    </row>
    <row r="451" spans="1:8" s="151" customFormat="1" ht="14.25" customHeight="1" x14ac:dyDescent="0.25">
      <c r="A451" s="36" t="s">
        <v>413</v>
      </c>
      <c r="B451" s="63" t="s">
        <v>412</v>
      </c>
      <c r="C451" s="65">
        <v>5</v>
      </c>
      <c r="D451" s="66" t="s">
        <v>11</v>
      </c>
      <c r="E451" s="67"/>
      <c r="F451" s="68">
        <f t="shared" si="34"/>
        <v>0</v>
      </c>
      <c r="G451" s="199"/>
      <c r="H451" s="160"/>
    </row>
    <row r="452" spans="1:8" s="151" customFormat="1" ht="14.25" customHeight="1" x14ac:dyDescent="0.25">
      <c r="A452" s="36" t="s">
        <v>411</v>
      </c>
      <c r="B452" s="63" t="s">
        <v>410</v>
      </c>
      <c r="C452" s="153">
        <v>5</v>
      </c>
      <c r="D452" s="66" t="s">
        <v>11</v>
      </c>
      <c r="E452" s="65"/>
      <c r="F452" s="68">
        <f t="shared" si="34"/>
        <v>0</v>
      </c>
      <c r="G452" s="199"/>
      <c r="H452" s="160"/>
    </row>
    <row r="453" spans="1:8" s="151" customFormat="1" ht="15" x14ac:dyDescent="0.25">
      <c r="A453" s="36" t="s">
        <v>409</v>
      </c>
      <c r="B453" s="193" t="s">
        <v>423</v>
      </c>
      <c r="C453" s="65">
        <v>10</v>
      </c>
      <c r="D453" s="66" t="s">
        <v>11</v>
      </c>
      <c r="E453" s="65"/>
      <c r="F453" s="68">
        <f t="shared" si="34"/>
        <v>0</v>
      </c>
      <c r="G453" s="199"/>
      <c r="H453" s="160"/>
    </row>
    <row r="454" spans="1:8" s="151" customFormat="1" ht="28.5" customHeight="1" x14ac:dyDescent="0.25">
      <c r="A454" s="36" t="s">
        <v>407</v>
      </c>
      <c r="B454" s="64" t="s">
        <v>510</v>
      </c>
      <c r="C454" s="178">
        <v>1</v>
      </c>
      <c r="D454" s="163" t="s">
        <v>11</v>
      </c>
      <c r="E454" s="178"/>
      <c r="F454" s="322">
        <f>E454*C454</f>
        <v>0</v>
      </c>
      <c r="G454" s="199"/>
      <c r="H454" s="160"/>
    </row>
    <row r="455" spans="1:8" s="151" customFormat="1" ht="14.25" customHeight="1" x14ac:dyDescent="0.25">
      <c r="A455" s="36"/>
      <c r="B455" s="166" t="s">
        <v>422</v>
      </c>
      <c r="C455" s="167"/>
      <c r="D455" s="168"/>
      <c r="E455" s="167"/>
      <c r="F455" s="323"/>
      <c r="G455" s="199"/>
      <c r="H455" s="160"/>
    </row>
    <row r="456" spans="1:8" s="151" customFormat="1" ht="15" x14ac:dyDescent="0.25">
      <c r="A456" s="36"/>
      <c r="B456" s="171" t="s">
        <v>421</v>
      </c>
      <c r="C456" s="172"/>
      <c r="D456" s="173"/>
      <c r="E456" s="172"/>
      <c r="F456" s="324"/>
      <c r="G456" s="199"/>
      <c r="H456" s="160"/>
    </row>
    <row r="457" spans="1:8" s="151" customFormat="1" ht="27" customHeight="1" x14ac:dyDescent="0.25">
      <c r="A457" s="36" t="s">
        <v>402</v>
      </c>
      <c r="B457" s="187" t="s">
        <v>505</v>
      </c>
      <c r="C457" s="316"/>
      <c r="D457" s="176"/>
      <c r="E457" s="176"/>
      <c r="F457" s="322"/>
      <c r="G457" s="199"/>
      <c r="H457" s="160"/>
    </row>
    <row r="458" spans="1:8" s="151" customFormat="1" ht="14.25" customHeight="1" x14ac:dyDescent="0.25">
      <c r="A458" s="36"/>
      <c r="B458" s="190" t="s">
        <v>420</v>
      </c>
      <c r="C458" s="169"/>
      <c r="D458" s="167"/>
      <c r="E458" s="167"/>
      <c r="F458" s="323"/>
      <c r="G458" s="199"/>
      <c r="H458" s="160"/>
    </row>
    <row r="459" spans="1:8" s="151" customFormat="1" ht="14.25" customHeight="1" x14ac:dyDescent="0.25">
      <c r="A459" s="36"/>
      <c r="B459" s="190" t="s">
        <v>419</v>
      </c>
      <c r="C459" s="169"/>
      <c r="D459" s="167"/>
      <c r="E459" s="167"/>
      <c r="F459" s="323"/>
      <c r="G459" s="199"/>
      <c r="H459" s="160"/>
    </row>
    <row r="460" spans="1:8" s="151" customFormat="1" ht="14.25" customHeight="1" x14ac:dyDescent="0.25">
      <c r="A460" s="36"/>
      <c r="B460" s="190" t="s">
        <v>418</v>
      </c>
      <c r="C460" s="169"/>
      <c r="D460" s="167"/>
      <c r="E460" s="167"/>
      <c r="F460" s="323"/>
      <c r="G460" s="199"/>
      <c r="H460" s="160"/>
    </row>
    <row r="461" spans="1:8" s="151" customFormat="1" ht="28.5" customHeight="1" x14ac:dyDescent="0.25">
      <c r="A461" s="36"/>
      <c r="B461" s="312" t="s">
        <v>398</v>
      </c>
      <c r="C461" s="325">
        <v>164</v>
      </c>
      <c r="D461" s="314" t="s">
        <v>55</v>
      </c>
      <c r="E461" s="183"/>
      <c r="F461" s="324">
        <f>E461*C461</f>
        <v>0</v>
      </c>
      <c r="G461" s="199"/>
      <c r="H461" s="160"/>
    </row>
    <row r="462" spans="1:8" s="151" customFormat="1" ht="14.25" customHeight="1" x14ac:dyDescent="0.25">
      <c r="A462" s="36" t="s">
        <v>397</v>
      </c>
      <c r="B462" s="63" t="s">
        <v>396</v>
      </c>
      <c r="C462" s="65">
        <v>1</v>
      </c>
      <c r="D462" s="66" t="s">
        <v>11</v>
      </c>
      <c r="E462" s="65"/>
      <c r="F462" s="68">
        <f>E462*C462</f>
        <v>0</v>
      </c>
      <c r="G462" s="199"/>
      <c r="H462" s="160"/>
    </row>
    <row r="463" spans="1:8" s="151" customFormat="1" ht="14.25" customHeight="1" x14ac:dyDescent="0.25">
      <c r="A463" s="36" t="s">
        <v>395</v>
      </c>
      <c r="B463" s="63" t="s">
        <v>394</v>
      </c>
      <c r="C463" s="65">
        <v>1</v>
      </c>
      <c r="D463" s="66" t="s">
        <v>11</v>
      </c>
      <c r="E463" s="65"/>
      <c r="F463" s="68">
        <f t="shared" ref="F463:F465" si="35">E463*C463</f>
        <v>0</v>
      </c>
      <c r="G463" s="199"/>
      <c r="H463" s="160"/>
    </row>
    <row r="464" spans="1:8" s="151" customFormat="1" ht="14.25" customHeight="1" x14ac:dyDescent="0.25">
      <c r="A464" s="36" t="s">
        <v>393</v>
      </c>
      <c r="B464" s="63" t="s">
        <v>392</v>
      </c>
      <c r="C464" s="65">
        <v>1</v>
      </c>
      <c r="D464" s="66" t="s">
        <v>11</v>
      </c>
      <c r="E464" s="65"/>
      <c r="F464" s="68">
        <f t="shared" si="35"/>
        <v>0</v>
      </c>
      <c r="G464" s="199"/>
      <c r="H464" s="160"/>
    </row>
    <row r="465" spans="1:11" s="151" customFormat="1" ht="14.25" customHeight="1" x14ac:dyDescent="0.25">
      <c r="A465" s="36" t="s">
        <v>26</v>
      </c>
      <c r="B465" s="63" t="s">
        <v>473</v>
      </c>
      <c r="C465" s="65">
        <v>6</v>
      </c>
      <c r="D465" s="66" t="s">
        <v>13</v>
      </c>
      <c r="E465" s="65"/>
      <c r="F465" s="68">
        <f t="shared" si="35"/>
        <v>0</v>
      </c>
      <c r="G465" s="137">
        <f>SUM(F448:F465)</f>
        <v>0</v>
      </c>
      <c r="H465" s="160"/>
    </row>
    <row r="466" spans="1:11" s="151" customFormat="1" ht="14.25" customHeight="1" x14ac:dyDescent="0.25">
      <c r="A466" s="36"/>
      <c r="B466" s="38"/>
      <c r="C466" s="69"/>
      <c r="D466" s="70"/>
      <c r="E466" s="69"/>
      <c r="F466" s="71"/>
      <c r="G466" s="52"/>
      <c r="H466" s="160"/>
    </row>
    <row r="467" spans="1:11" s="151" customFormat="1" ht="15" x14ac:dyDescent="0.25">
      <c r="A467" s="36"/>
      <c r="B467" s="206" t="s">
        <v>390</v>
      </c>
      <c r="C467" s="69"/>
      <c r="D467" s="70"/>
      <c r="E467" s="69"/>
      <c r="F467" s="71"/>
      <c r="G467" s="196"/>
      <c r="H467" s="160"/>
    </row>
    <row r="468" spans="1:11" s="151" customFormat="1" ht="15" x14ac:dyDescent="0.25">
      <c r="A468" s="36" t="s">
        <v>389</v>
      </c>
      <c r="B468" s="63" t="s">
        <v>417</v>
      </c>
      <c r="C468" s="65">
        <v>1</v>
      </c>
      <c r="D468" s="66" t="s">
        <v>80</v>
      </c>
      <c r="E468" s="67"/>
      <c r="F468" s="68">
        <f>E468*C468</f>
        <v>0</v>
      </c>
      <c r="G468" s="203">
        <f>SUM(F468)</f>
        <v>0</v>
      </c>
      <c r="H468" s="160"/>
    </row>
    <row r="469" spans="1:11" s="53" customFormat="1" ht="7.5" customHeight="1" x14ac:dyDescent="0.25">
      <c r="A469" s="7"/>
      <c r="B469" s="11"/>
      <c r="C469" s="149"/>
      <c r="D469" s="3"/>
      <c r="E469" s="149"/>
      <c r="F469" s="149"/>
      <c r="G469" s="213"/>
      <c r="H469" s="214"/>
      <c r="I469" s="124"/>
      <c r="J469" s="124"/>
      <c r="K469" s="124"/>
    </row>
    <row r="470" spans="1:11" s="53" customFormat="1" x14ac:dyDescent="0.25">
      <c r="A470" s="7"/>
      <c r="B470" s="390" t="s">
        <v>171</v>
      </c>
      <c r="C470" s="390"/>
      <c r="D470" s="390"/>
      <c r="E470" s="390"/>
      <c r="F470" s="51" t="s">
        <v>73</v>
      </c>
      <c r="G470" s="52">
        <f>SUM(G349:G468)</f>
        <v>0</v>
      </c>
      <c r="H470" s="124"/>
      <c r="I470" s="124"/>
      <c r="J470" s="124"/>
      <c r="K470" s="124"/>
    </row>
    <row r="471" spans="1:11" s="53" customFormat="1" ht="7.5" customHeight="1" x14ac:dyDescent="0.25">
      <c r="A471" s="7"/>
      <c r="B471" s="8"/>
      <c r="D471" s="9"/>
      <c r="E471" s="72"/>
      <c r="G471" s="72"/>
      <c r="H471" s="56"/>
      <c r="I471" s="124"/>
      <c r="J471" s="124"/>
      <c r="K471" s="124"/>
    </row>
    <row r="472" spans="1:11" x14ac:dyDescent="0.25">
      <c r="A472" s="2"/>
      <c r="B472" s="47" t="s">
        <v>369</v>
      </c>
      <c r="C472" s="74"/>
      <c r="E472" s="90"/>
      <c r="F472" s="74"/>
      <c r="G472" s="73"/>
      <c r="H472" s="43"/>
    </row>
    <row r="473" spans="1:11" ht="7.5" customHeight="1" x14ac:dyDescent="0.25">
      <c r="A473" s="2"/>
      <c r="B473" s="47"/>
      <c r="C473" s="74"/>
      <c r="E473" s="90"/>
      <c r="F473" s="74"/>
      <c r="G473" s="73"/>
      <c r="H473" s="43"/>
    </row>
    <row r="474" spans="1:11" s="7" customFormat="1" x14ac:dyDescent="0.25">
      <c r="A474" s="20" t="s">
        <v>28</v>
      </c>
      <c r="B474" s="21" t="s">
        <v>128</v>
      </c>
      <c r="C474" s="202"/>
      <c r="D474" s="202"/>
      <c r="E474" s="51"/>
      <c r="F474" s="113"/>
      <c r="G474" s="51"/>
      <c r="I474" s="15"/>
      <c r="J474" s="15"/>
      <c r="K474" s="15"/>
    </row>
    <row r="475" spans="1:11" s="7" customFormat="1" x14ac:dyDescent="0.25">
      <c r="A475" s="15" t="s">
        <v>81</v>
      </c>
      <c r="B475" s="101" t="s">
        <v>107</v>
      </c>
      <c r="C475" s="102">
        <v>1</v>
      </c>
      <c r="D475" s="103" t="s">
        <v>48</v>
      </c>
      <c r="E475" s="104"/>
      <c r="F475" s="102">
        <f>C475*E475</f>
        <v>0</v>
      </c>
      <c r="G475" s="203">
        <f>SUM(F475:F475)</f>
        <v>0</v>
      </c>
      <c r="H475" s="53"/>
      <c r="I475" s="15"/>
      <c r="J475" s="15"/>
      <c r="K475" s="15"/>
    </row>
    <row r="476" spans="1:11" s="7" customFormat="1" x14ac:dyDescent="0.25">
      <c r="A476" s="15"/>
      <c r="B476" s="204"/>
      <c r="C476" s="208"/>
      <c r="D476" s="209"/>
      <c r="E476" s="210"/>
      <c r="F476" s="211"/>
      <c r="G476" s="51"/>
      <c r="H476" s="53"/>
      <c r="I476" s="15"/>
      <c r="J476" s="15"/>
      <c r="K476" s="15"/>
    </row>
    <row r="477" spans="1:11" s="7" customFormat="1" x14ac:dyDescent="0.25">
      <c r="A477" s="20" t="s">
        <v>12</v>
      </c>
      <c r="B477" s="21" t="s">
        <v>130</v>
      </c>
      <c r="C477" s="53"/>
      <c r="D477" s="54"/>
      <c r="E477" s="55"/>
      <c r="F477" s="56"/>
      <c r="G477" s="22"/>
      <c r="H477" s="54"/>
      <c r="I477" s="15"/>
      <c r="J477" s="15"/>
      <c r="K477" s="15"/>
    </row>
    <row r="478" spans="1:11" s="53" customFormat="1" x14ac:dyDescent="0.25">
      <c r="A478" s="7" t="s">
        <v>81</v>
      </c>
      <c r="B478" s="57" t="s">
        <v>319</v>
      </c>
      <c r="C478" s="59">
        <v>4.53</v>
      </c>
      <c r="D478" s="60" t="s">
        <v>13</v>
      </c>
      <c r="E478" s="61"/>
      <c r="F478" s="59">
        <f t="shared" ref="F478:F497" si="36">C478*E478</f>
        <v>0</v>
      </c>
      <c r="G478" s="130"/>
      <c r="H478" s="124"/>
      <c r="I478" s="124"/>
      <c r="J478" s="124"/>
      <c r="K478" s="124"/>
    </row>
    <row r="479" spans="1:11" s="53" customFormat="1" ht="15" customHeight="1" x14ac:dyDescent="0.25">
      <c r="A479" s="7" t="s">
        <v>82</v>
      </c>
      <c r="B479" s="57" t="s">
        <v>320</v>
      </c>
      <c r="C479" s="59">
        <v>1.85</v>
      </c>
      <c r="D479" s="60" t="s">
        <v>13</v>
      </c>
      <c r="E479" s="61"/>
      <c r="F479" s="59">
        <f t="shared" si="36"/>
        <v>0</v>
      </c>
      <c r="G479" s="126"/>
      <c r="H479" s="124"/>
      <c r="I479" s="124"/>
      <c r="J479" s="124"/>
      <c r="K479" s="124"/>
    </row>
    <row r="480" spans="1:11" s="53" customFormat="1" x14ac:dyDescent="0.25">
      <c r="A480" s="7" t="s">
        <v>83</v>
      </c>
      <c r="B480" s="57" t="s">
        <v>321</v>
      </c>
      <c r="C480" s="59">
        <v>1.86</v>
      </c>
      <c r="D480" s="60" t="s">
        <v>13</v>
      </c>
      <c r="E480" s="61"/>
      <c r="F480" s="59">
        <f t="shared" si="36"/>
        <v>0</v>
      </c>
      <c r="G480" s="126"/>
      <c r="H480" s="124"/>
      <c r="I480" s="124"/>
      <c r="J480" s="124"/>
      <c r="K480" s="124"/>
    </row>
    <row r="481" spans="1:11" s="53" customFormat="1" ht="12.75" customHeight="1" x14ac:dyDescent="0.25">
      <c r="A481" s="7" t="s">
        <v>85</v>
      </c>
      <c r="B481" s="57" t="s">
        <v>322</v>
      </c>
      <c r="C481" s="59">
        <v>1.86</v>
      </c>
      <c r="D481" s="60" t="s">
        <v>13</v>
      </c>
      <c r="E481" s="61"/>
      <c r="F481" s="59">
        <f t="shared" si="36"/>
        <v>0</v>
      </c>
      <c r="G481" s="126"/>
      <c r="H481" s="124"/>
      <c r="I481" s="124"/>
      <c r="J481" s="124"/>
      <c r="K481" s="124"/>
    </row>
    <row r="482" spans="1:11" s="53" customFormat="1" x14ac:dyDescent="0.25">
      <c r="A482" s="7" t="s">
        <v>86</v>
      </c>
      <c r="B482" s="57" t="s">
        <v>323</v>
      </c>
      <c r="C482" s="59">
        <v>1.59</v>
      </c>
      <c r="D482" s="60" t="s">
        <v>13</v>
      </c>
      <c r="E482" s="61"/>
      <c r="F482" s="59">
        <f t="shared" si="36"/>
        <v>0</v>
      </c>
      <c r="G482" s="126"/>
      <c r="H482" s="124"/>
      <c r="I482" s="124"/>
      <c r="J482" s="124"/>
      <c r="K482" s="124"/>
    </row>
    <row r="483" spans="1:11" s="53" customFormat="1" x14ac:dyDescent="0.25">
      <c r="A483" s="7" t="s">
        <v>87</v>
      </c>
      <c r="B483" s="57" t="s">
        <v>324</v>
      </c>
      <c r="C483" s="59">
        <v>1.59</v>
      </c>
      <c r="D483" s="60" t="s">
        <v>13</v>
      </c>
      <c r="E483" s="61"/>
      <c r="F483" s="59">
        <f t="shared" si="36"/>
        <v>0</v>
      </c>
      <c r="G483" s="126"/>
      <c r="H483" s="124"/>
      <c r="I483" s="124"/>
      <c r="J483" s="124"/>
      <c r="K483" s="124"/>
    </row>
    <row r="484" spans="1:11" s="53" customFormat="1" ht="15" customHeight="1" x14ac:dyDescent="0.25">
      <c r="A484" s="7" t="s">
        <v>88</v>
      </c>
      <c r="B484" s="57" t="s">
        <v>325</v>
      </c>
      <c r="C484" s="59">
        <v>1.79</v>
      </c>
      <c r="D484" s="60" t="s">
        <v>13</v>
      </c>
      <c r="E484" s="61"/>
      <c r="F484" s="59">
        <f t="shared" si="36"/>
        <v>0</v>
      </c>
      <c r="G484" s="126"/>
      <c r="H484" s="124"/>
      <c r="I484" s="124"/>
      <c r="J484" s="124"/>
      <c r="K484" s="124"/>
    </row>
    <row r="485" spans="1:11" s="53" customFormat="1" x14ac:dyDescent="0.25">
      <c r="A485" s="7" t="s">
        <v>21</v>
      </c>
      <c r="B485" s="57" t="s">
        <v>326</v>
      </c>
      <c r="C485" s="59">
        <v>1.9</v>
      </c>
      <c r="D485" s="60" t="s">
        <v>13</v>
      </c>
      <c r="E485" s="61"/>
      <c r="F485" s="59">
        <f t="shared" si="36"/>
        <v>0</v>
      </c>
      <c r="G485" s="126"/>
      <c r="H485" s="124"/>
      <c r="I485" s="124"/>
      <c r="J485" s="124"/>
      <c r="K485" s="124"/>
    </row>
    <row r="486" spans="1:11" s="53" customFormat="1" x14ac:dyDescent="0.25">
      <c r="A486" s="7" t="s">
        <v>23</v>
      </c>
      <c r="B486" s="57" t="s">
        <v>327</v>
      </c>
      <c r="C486" s="59">
        <v>0.72</v>
      </c>
      <c r="D486" s="60" t="s">
        <v>13</v>
      </c>
      <c r="E486" s="61"/>
      <c r="F486" s="59">
        <f t="shared" si="36"/>
        <v>0</v>
      </c>
      <c r="G486" s="126"/>
      <c r="H486" s="124"/>
      <c r="I486" s="124"/>
      <c r="J486" s="124"/>
      <c r="K486" s="124"/>
    </row>
    <row r="487" spans="1:11" s="53" customFormat="1" x14ac:dyDescent="0.25">
      <c r="A487" s="7" t="s">
        <v>24</v>
      </c>
      <c r="B487" s="57" t="s">
        <v>328</v>
      </c>
      <c r="C487" s="59">
        <v>8.44</v>
      </c>
      <c r="D487" s="60" t="s">
        <v>13</v>
      </c>
      <c r="E487" s="61"/>
      <c r="F487" s="59">
        <f t="shared" si="36"/>
        <v>0</v>
      </c>
      <c r="G487" s="126"/>
      <c r="H487" s="124"/>
      <c r="J487" s="124"/>
      <c r="K487" s="124"/>
    </row>
    <row r="488" spans="1:11" s="53" customFormat="1" x14ac:dyDescent="0.25">
      <c r="A488" s="7" t="s">
        <v>25</v>
      </c>
      <c r="B488" s="57" t="s">
        <v>329</v>
      </c>
      <c r="C488" s="59">
        <v>1.53</v>
      </c>
      <c r="D488" s="60" t="s">
        <v>13</v>
      </c>
      <c r="E488" s="61"/>
      <c r="F488" s="59">
        <f t="shared" si="36"/>
        <v>0</v>
      </c>
      <c r="G488" s="126"/>
      <c r="H488" s="124"/>
      <c r="I488" s="124"/>
      <c r="J488" s="124"/>
      <c r="K488" s="124"/>
    </row>
    <row r="489" spans="1:11" s="53" customFormat="1" x14ac:dyDescent="0.25">
      <c r="A489" s="7" t="s">
        <v>26</v>
      </c>
      <c r="B489" s="57" t="s">
        <v>330</v>
      </c>
      <c r="C489" s="59">
        <v>2.42</v>
      </c>
      <c r="D489" s="60" t="s">
        <v>13</v>
      </c>
      <c r="E489" s="61"/>
      <c r="F489" s="59">
        <f t="shared" si="36"/>
        <v>0</v>
      </c>
      <c r="G489" s="126"/>
      <c r="H489" s="124"/>
      <c r="I489" s="124"/>
      <c r="J489" s="124"/>
      <c r="K489" s="124"/>
    </row>
    <row r="490" spans="1:11" s="53" customFormat="1" x14ac:dyDescent="0.25">
      <c r="A490" s="7" t="s">
        <v>27</v>
      </c>
      <c r="B490" s="57" t="s">
        <v>331</v>
      </c>
      <c r="C490" s="59">
        <v>3.38</v>
      </c>
      <c r="D490" s="60" t="s">
        <v>13</v>
      </c>
      <c r="E490" s="61"/>
      <c r="F490" s="59">
        <f t="shared" si="36"/>
        <v>0</v>
      </c>
      <c r="G490" s="126"/>
      <c r="H490" s="124"/>
      <c r="I490" s="124"/>
      <c r="J490" s="124"/>
      <c r="K490" s="124"/>
    </row>
    <row r="491" spans="1:11" s="53" customFormat="1" x14ac:dyDescent="0.25">
      <c r="A491" s="7" t="s">
        <v>30</v>
      </c>
      <c r="B491" s="57" t="s">
        <v>332</v>
      </c>
      <c r="C491" s="59">
        <v>1.54</v>
      </c>
      <c r="D491" s="60" t="s">
        <v>13</v>
      </c>
      <c r="E491" s="61"/>
      <c r="F491" s="59">
        <f t="shared" si="36"/>
        <v>0</v>
      </c>
      <c r="G491" s="126"/>
      <c r="H491" s="124"/>
      <c r="I491" s="124"/>
      <c r="J491" s="124"/>
      <c r="K491" s="124"/>
    </row>
    <row r="492" spans="1:11" s="53" customFormat="1" x14ac:dyDescent="0.25">
      <c r="A492" s="7" t="s">
        <v>31</v>
      </c>
      <c r="B492" s="57" t="s">
        <v>484</v>
      </c>
      <c r="C492" s="59">
        <v>0.26</v>
      </c>
      <c r="D492" s="60" t="s">
        <v>13</v>
      </c>
      <c r="E492" s="61"/>
      <c r="F492" s="59">
        <f t="shared" si="36"/>
        <v>0</v>
      </c>
      <c r="G492" s="126"/>
      <c r="H492" s="124"/>
      <c r="I492" s="124"/>
      <c r="J492" s="124"/>
      <c r="K492" s="124"/>
    </row>
    <row r="493" spans="1:11" s="53" customFormat="1" x14ac:dyDescent="0.25">
      <c r="A493" s="7" t="s">
        <v>32</v>
      </c>
      <c r="B493" s="57" t="s">
        <v>485</v>
      </c>
      <c r="C493" s="59">
        <v>2.5</v>
      </c>
      <c r="D493" s="60" t="s">
        <v>13</v>
      </c>
      <c r="E493" s="61"/>
      <c r="F493" s="59">
        <f t="shared" si="36"/>
        <v>0</v>
      </c>
      <c r="G493" s="126"/>
      <c r="H493" s="124"/>
      <c r="I493" s="124"/>
      <c r="J493" s="124"/>
      <c r="K493" s="124"/>
    </row>
    <row r="494" spans="1:11" s="53" customFormat="1" x14ac:dyDescent="0.25">
      <c r="A494" s="7" t="s">
        <v>33</v>
      </c>
      <c r="B494" s="57" t="s">
        <v>486</v>
      </c>
      <c r="C494" s="59">
        <v>2.25</v>
      </c>
      <c r="D494" s="60" t="s">
        <v>13</v>
      </c>
      <c r="E494" s="61"/>
      <c r="F494" s="59">
        <f t="shared" si="36"/>
        <v>0</v>
      </c>
      <c r="G494" s="126"/>
      <c r="H494" s="124"/>
      <c r="I494" s="124"/>
      <c r="J494" s="124"/>
      <c r="K494" s="124"/>
    </row>
    <row r="495" spans="1:11" s="53" customFormat="1" x14ac:dyDescent="0.25">
      <c r="A495" s="7" t="s">
        <v>34</v>
      </c>
      <c r="B495" s="57" t="s">
        <v>487</v>
      </c>
      <c r="C495" s="59">
        <v>1.23</v>
      </c>
      <c r="D495" s="60" t="s">
        <v>13</v>
      </c>
      <c r="E495" s="61"/>
      <c r="F495" s="59">
        <f t="shared" si="36"/>
        <v>0</v>
      </c>
      <c r="G495" s="126"/>
      <c r="H495" s="124"/>
      <c r="I495" s="124"/>
      <c r="J495" s="124"/>
      <c r="K495" s="124"/>
    </row>
    <row r="496" spans="1:11" s="53" customFormat="1" x14ac:dyDescent="0.25">
      <c r="A496" s="7" t="s">
        <v>35</v>
      </c>
      <c r="B496" s="57" t="s">
        <v>370</v>
      </c>
      <c r="C496" s="59">
        <v>50.18</v>
      </c>
      <c r="D496" s="60" t="s">
        <v>13</v>
      </c>
      <c r="E496" s="61"/>
      <c r="F496" s="59">
        <f t="shared" si="36"/>
        <v>0</v>
      </c>
      <c r="G496" s="126"/>
      <c r="I496" s="124"/>
      <c r="J496" s="124"/>
      <c r="K496" s="124"/>
    </row>
    <row r="497" spans="1:11" s="53" customFormat="1" x14ac:dyDescent="0.25">
      <c r="A497" s="7" t="s">
        <v>36</v>
      </c>
      <c r="B497" s="57" t="s">
        <v>511</v>
      </c>
      <c r="C497" s="59">
        <v>0.78</v>
      </c>
      <c r="D497" s="60" t="s">
        <v>13</v>
      </c>
      <c r="E497" s="61"/>
      <c r="F497" s="59">
        <f t="shared" si="36"/>
        <v>0</v>
      </c>
      <c r="G497" s="137">
        <f>SUM(F478:F497)</f>
        <v>0</v>
      </c>
      <c r="H497" s="113"/>
      <c r="I497" s="124"/>
      <c r="J497" s="124"/>
      <c r="K497" s="124"/>
    </row>
    <row r="498" spans="1:11" s="53" customFormat="1" x14ac:dyDescent="0.25">
      <c r="A498" s="7"/>
      <c r="B498" s="8"/>
      <c r="D498" s="9"/>
      <c r="E498" s="72"/>
      <c r="F498" s="56"/>
      <c r="G498" s="52"/>
      <c r="H498" s="113"/>
      <c r="I498" s="124"/>
      <c r="J498" s="124"/>
      <c r="K498" s="124"/>
    </row>
    <row r="499" spans="1:11" s="7" customFormat="1" x14ac:dyDescent="0.25">
      <c r="A499" s="20" t="s">
        <v>29</v>
      </c>
      <c r="B499" s="21" t="s">
        <v>131</v>
      </c>
      <c r="C499" s="53"/>
      <c r="D499" s="54"/>
      <c r="E499" s="55"/>
      <c r="F499" s="56"/>
      <c r="G499" s="51"/>
      <c r="H499" s="54"/>
      <c r="I499" s="15"/>
      <c r="J499" s="15"/>
      <c r="K499" s="15"/>
    </row>
    <row r="500" spans="1:11" s="7" customFormat="1" x14ac:dyDescent="0.25">
      <c r="A500" s="7" t="s">
        <v>81</v>
      </c>
      <c r="B500" s="57" t="s">
        <v>371</v>
      </c>
      <c r="C500" s="59">
        <v>82.62</v>
      </c>
      <c r="D500" s="60" t="s">
        <v>22</v>
      </c>
      <c r="E500" s="61"/>
      <c r="F500" s="59">
        <f>C500*E500</f>
        <v>0</v>
      </c>
      <c r="G500" s="130"/>
      <c r="H500" s="15"/>
      <c r="I500" s="15"/>
      <c r="J500" s="15"/>
      <c r="K500" s="15"/>
    </row>
    <row r="501" spans="1:11" s="53" customFormat="1" ht="12.75" customHeight="1" x14ac:dyDescent="0.25">
      <c r="A501" s="7" t="s">
        <v>82</v>
      </c>
      <c r="B501" s="57" t="s">
        <v>145</v>
      </c>
      <c r="C501" s="59">
        <v>28.42</v>
      </c>
      <c r="D501" s="60" t="s">
        <v>13</v>
      </c>
      <c r="E501" s="61"/>
      <c r="F501" s="59">
        <f>C501*E501</f>
        <v>0</v>
      </c>
      <c r="G501" s="137">
        <f>SUM(F500:F501)</f>
        <v>0</v>
      </c>
      <c r="H501" s="124"/>
      <c r="I501" s="124"/>
      <c r="J501" s="124"/>
      <c r="K501" s="124"/>
    </row>
    <row r="502" spans="1:11" s="53" customFormat="1" ht="12.75" customHeight="1" x14ac:dyDescent="0.25">
      <c r="A502" s="7"/>
      <c r="B502" s="8"/>
      <c r="D502" s="9"/>
      <c r="E502" s="72"/>
      <c r="F502" s="56"/>
      <c r="G502" s="52"/>
      <c r="H502" s="124"/>
      <c r="I502" s="124"/>
      <c r="J502" s="124"/>
      <c r="K502" s="124"/>
    </row>
    <row r="503" spans="1:11" s="7" customFormat="1" ht="15" customHeight="1" x14ac:dyDescent="0.25">
      <c r="A503" s="20" t="s">
        <v>43</v>
      </c>
      <c r="B503" s="21" t="s">
        <v>132</v>
      </c>
      <c r="C503" s="53"/>
      <c r="D503" s="54"/>
      <c r="E503" s="55"/>
      <c r="F503" s="56"/>
      <c r="G503" s="51"/>
      <c r="H503" s="15"/>
      <c r="I503" s="15"/>
      <c r="J503" s="15"/>
      <c r="K503" s="15"/>
    </row>
    <row r="504" spans="1:11" s="53" customFormat="1" x14ac:dyDescent="0.25">
      <c r="A504" s="7" t="s">
        <v>81</v>
      </c>
      <c r="B504" s="57" t="s">
        <v>151</v>
      </c>
      <c r="C504" s="59">
        <v>104.42</v>
      </c>
      <c r="D504" s="60" t="s">
        <v>22</v>
      </c>
      <c r="E504" s="61"/>
      <c r="F504" s="59">
        <f>C504*E504</f>
        <v>0</v>
      </c>
      <c r="G504" s="130"/>
      <c r="H504" s="124"/>
      <c r="I504" s="124"/>
      <c r="J504" s="124"/>
      <c r="K504" s="124"/>
    </row>
    <row r="505" spans="1:11" s="53" customFormat="1" x14ac:dyDescent="0.25">
      <c r="A505" s="7" t="s">
        <v>82</v>
      </c>
      <c r="B505" s="57" t="s">
        <v>152</v>
      </c>
      <c r="C505" s="59">
        <v>60.83</v>
      </c>
      <c r="D505" s="60" t="s">
        <v>22</v>
      </c>
      <c r="E505" s="61"/>
      <c r="F505" s="59">
        <f t="shared" ref="F505:F508" si="37">C505*E505</f>
        <v>0</v>
      </c>
      <c r="G505" s="126"/>
      <c r="H505" s="124"/>
      <c r="I505" s="124"/>
      <c r="J505" s="124"/>
      <c r="K505" s="124"/>
    </row>
    <row r="506" spans="1:11" s="53" customFormat="1" x14ac:dyDescent="0.25">
      <c r="A506" s="7" t="s">
        <v>83</v>
      </c>
      <c r="B506" s="57" t="s">
        <v>226</v>
      </c>
      <c r="C506" s="59">
        <v>478.59</v>
      </c>
      <c r="D506" s="60" t="s">
        <v>22</v>
      </c>
      <c r="E506" s="61"/>
      <c r="F506" s="59">
        <f t="shared" si="37"/>
        <v>0</v>
      </c>
      <c r="G506" s="126"/>
      <c r="H506" s="124"/>
      <c r="I506" s="124"/>
      <c r="J506" s="124"/>
      <c r="K506" s="124"/>
    </row>
    <row r="507" spans="1:11" s="53" customFormat="1" x14ac:dyDescent="0.25">
      <c r="A507" s="7" t="s">
        <v>85</v>
      </c>
      <c r="B507" s="57" t="s">
        <v>153</v>
      </c>
      <c r="C507" s="59">
        <f>C506</f>
        <v>478.59</v>
      </c>
      <c r="D507" s="60" t="s">
        <v>22</v>
      </c>
      <c r="E507" s="61"/>
      <c r="F507" s="59">
        <f t="shared" si="37"/>
        <v>0</v>
      </c>
      <c r="G507" s="126"/>
      <c r="H507" s="124"/>
      <c r="I507" s="124"/>
      <c r="J507" s="124"/>
      <c r="K507" s="124"/>
    </row>
    <row r="508" spans="1:11" s="53" customFormat="1" x14ac:dyDescent="0.25">
      <c r="A508" s="7" t="s">
        <v>86</v>
      </c>
      <c r="B508" s="57" t="s">
        <v>148</v>
      </c>
      <c r="C508" s="59">
        <v>534.70000000000005</v>
      </c>
      <c r="D508" s="60" t="s">
        <v>45</v>
      </c>
      <c r="E508" s="61"/>
      <c r="F508" s="59">
        <f t="shared" si="37"/>
        <v>0</v>
      </c>
      <c r="G508" s="137">
        <f>SUM(F504:F508)</f>
        <v>0</v>
      </c>
      <c r="H508" s="124"/>
      <c r="I508" s="124"/>
      <c r="J508" s="124"/>
      <c r="K508" s="124"/>
    </row>
    <row r="509" spans="1:11" s="53" customFormat="1" x14ac:dyDescent="0.25">
      <c r="A509" s="7"/>
      <c r="B509" s="8"/>
      <c r="D509" s="9"/>
      <c r="E509" s="72"/>
      <c r="F509" s="56"/>
      <c r="G509" s="52"/>
      <c r="H509" s="124"/>
      <c r="I509" s="124"/>
      <c r="J509" s="124"/>
      <c r="K509" s="124"/>
    </row>
    <row r="510" spans="1:11" s="53" customFormat="1" x14ac:dyDescent="0.25">
      <c r="A510" s="13" t="s">
        <v>44</v>
      </c>
      <c r="B510" s="142" t="s">
        <v>133</v>
      </c>
      <c r="D510" s="9"/>
      <c r="E510" s="72"/>
      <c r="F510" s="56"/>
      <c r="G510" s="72"/>
      <c r="H510" s="124"/>
      <c r="I510" s="124"/>
      <c r="J510" s="124"/>
      <c r="K510" s="124"/>
    </row>
    <row r="511" spans="1:11" s="53" customFormat="1" ht="27.75" customHeight="1" x14ac:dyDescent="0.25">
      <c r="A511" s="7" t="s">
        <v>81</v>
      </c>
      <c r="B511" s="57" t="s">
        <v>284</v>
      </c>
      <c r="C511" s="59">
        <v>302.98</v>
      </c>
      <c r="D511" s="60" t="s">
        <v>22</v>
      </c>
      <c r="E511" s="61"/>
      <c r="F511" s="59">
        <f>C511*E511</f>
        <v>0</v>
      </c>
      <c r="G511" s="130"/>
      <c r="H511" s="124"/>
      <c r="I511" s="124"/>
      <c r="J511" s="124"/>
      <c r="K511" s="124"/>
    </row>
    <row r="512" spans="1:11" s="53" customFormat="1" ht="26.25" customHeight="1" x14ac:dyDescent="0.25">
      <c r="A512" s="7" t="s">
        <v>82</v>
      </c>
      <c r="B512" s="57" t="s">
        <v>285</v>
      </c>
      <c r="C512" s="59">
        <v>30.48</v>
      </c>
      <c r="D512" s="60" t="s">
        <v>45</v>
      </c>
      <c r="E512" s="61"/>
      <c r="F512" s="59">
        <f>C512*E512</f>
        <v>0</v>
      </c>
      <c r="G512" s="137">
        <f>SUM(F511:F512)</f>
        <v>0</v>
      </c>
      <c r="H512" s="124"/>
      <c r="I512" s="124"/>
      <c r="J512" s="124"/>
      <c r="K512" s="124"/>
    </row>
    <row r="513" spans="1:11" s="53" customFormat="1" x14ac:dyDescent="0.25">
      <c r="A513" s="7"/>
      <c r="B513" s="8"/>
      <c r="D513" s="9"/>
      <c r="E513" s="72"/>
      <c r="F513" s="56"/>
      <c r="G513" s="52"/>
      <c r="H513" s="124"/>
      <c r="I513" s="124"/>
      <c r="J513" s="124"/>
      <c r="K513" s="124"/>
    </row>
    <row r="514" spans="1:11" s="53" customFormat="1" x14ac:dyDescent="0.25">
      <c r="A514" s="13" t="s">
        <v>46</v>
      </c>
      <c r="B514" s="142" t="s">
        <v>137</v>
      </c>
      <c r="D514" s="9"/>
      <c r="E514" s="72"/>
      <c r="F514" s="56"/>
      <c r="G514" s="72"/>
      <c r="H514" s="124"/>
      <c r="I514" s="124"/>
      <c r="J514" s="124"/>
      <c r="K514" s="124"/>
    </row>
    <row r="515" spans="1:11" s="53" customFormat="1" ht="25.5" x14ac:dyDescent="0.25">
      <c r="A515" s="7" t="s">
        <v>81</v>
      </c>
      <c r="B515" s="57" t="s">
        <v>336</v>
      </c>
      <c r="C515" s="59">
        <v>2</v>
      </c>
      <c r="D515" s="60" t="s">
        <v>11</v>
      </c>
      <c r="E515" s="61"/>
      <c r="F515" s="59">
        <f t="shared" ref="F515:F520" si="38">C515*E515</f>
        <v>0</v>
      </c>
      <c r="G515" s="130"/>
      <c r="H515" s="56"/>
      <c r="I515" s="124"/>
      <c r="J515" s="124"/>
      <c r="K515" s="124"/>
    </row>
    <row r="516" spans="1:11" s="53" customFormat="1" ht="25.5" x14ac:dyDescent="0.25">
      <c r="A516" s="7" t="s">
        <v>82</v>
      </c>
      <c r="B516" s="57" t="s">
        <v>335</v>
      </c>
      <c r="C516" s="59">
        <v>1</v>
      </c>
      <c r="D516" s="60" t="s">
        <v>11</v>
      </c>
      <c r="E516" s="61"/>
      <c r="F516" s="59">
        <f t="shared" si="38"/>
        <v>0</v>
      </c>
      <c r="G516" s="126"/>
      <c r="H516" s="56"/>
      <c r="I516" s="124"/>
      <c r="J516" s="124"/>
      <c r="K516" s="124"/>
    </row>
    <row r="517" spans="1:11" s="53" customFormat="1" x14ac:dyDescent="0.25">
      <c r="A517" s="7" t="s">
        <v>83</v>
      </c>
      <c r="B517" s="57" t="s">
        <v>539</v>
      </c>
      <c r="C517" s="59">
        <v>2</v>
      </c>
      <c r="D517" s="60" t="s">
        <v>11</v>
      </c>
      <c r="E517" s="61"/>
      <c r="F517" s="59">
        <f t="shared" si="38"/>
        <v>0</v>
      </c>
      <c r="G517" s="126"/>
      <c r="I517" s="124"/>
      <c r="J517" s="124"/>
      <c r="K517" s="124"/>
    </row>
    <row r="518" spans="1:11" s="53" customFormat="1" x14ac:dyDescent="0.25">
      <c r="A518" s="7" t="s">
        <v>85</v>
      </c>
      <c r="B518" s="57" t="s">
        <v>377</v>
      </c>
      <c r="C518" s="59">
        <v>162.41</v>
      </c>
      <c r="D518" s="60" t="s">
        <v>22</v>
      </c>
      <c r="E518" s="61"/>
      <c r="F518" s="59">
        <f t="shared" si="38"/>
        <v>0</v>
      </c>
      <c r="G518" s="126"/>
      <c r="I518" s="124"/>
      <c r="J518" s="124"/>
      <c r="K518" s="124"/>
    </row>
    <row r="519" spans="1:11" s="53" customFormat="1" ht="38.25" x14ac:dyDescent="0.25">
      <c r="A519" s="7" t="s">
        <v>18</v>
      </c>
      <c r="B519" s="57" t="s">
        <v>290</v>
      </c>
      <c r="C519" s="59">
        <v>2.58</v>
      </c>
      <c r="D519" s="60" t="s">
        <v>22</v>
      </c>
      <c r="E519" s="61"/>
      <c r="F519" s="59">
        <f t="shared" si="38"/>
        <v>0</v>
      </c>
      <c r="G519" s="112"/>
      <c r="I519" s="124"/>
      <c r="J519" s="124"/>
      <c r="K519" s="124"/>
    </row>
    <row r="520" spans="1:11" s="53" customFormat="1" x14ac:dyDescent="0.25">
      <c r="A520" s="7" t="s">
        <v>19</v>
      </c>
      <c r="B520" s="57" t="s">
        <v>293</v>
      </c>
      <c r="C520" s="59">
        <f>C519*10.76</f>
        <v>27.7608</v>
      </c>
      <c r="D520" s="60" t="s">
        <v>16</v>
      </c>
      <c r="E520" s="61"/>
      <c r="F520" s="59">
        <f t="shared" si="38"/>
        <v>0</v>
      </c>
      <c r="G520" s="137">
        <f>SUM(F515:F520)</f>
        <v>0</v>
      </c>
      <c r="H520" s="56"/>
      <c r="I520" s="124"/>
      <c r="J520" s="124"/>
      <c r="K520" s="124"/>
    </row>
    <row r="521" spans="1:11" s="53" customFormat="1" x14ac:dyDescent="0.25">
      <c r="A521" s="7"/>
      <c r="B521" s="8"/>
      <c r="D521" s="9"/>
      <c r="E521" s="72"/>
      <c r="F521" s="56"/>
      <c r="G521" s="52"/>
      <c r="H521" s="56"/>
      <c r="I521" s="124"/>
      <c r="J521" s="124"/>
      <c r="K521" s="124"/>
    </row>
    <row r="522" spans="1:11" s="53" customFormat="1" x14ac:dyDescent="0.25">
      <c r="A522" s="13" t="s">
        <v>49</v>
      </c>
      <c r="B522" s="142" t="s">
        <v>136</v>
      </c>
      <c r="D522" s="9"/>
      <c r="E522" s="72"/>
      <c r="F522" s="56"/>
      <c r="G522" s="72"/>
      <c r="H522" s="124"/>
      <c r="I522" s="124"/>
      <c r="J522" s="124"/>
      <c r="K522" s="124"/>
    </row>
    <row r="523" spans="1:11" s="53" customFormat="1" ht="25.5" x14ac:dyDescent="0.25">
      <c r="A523" s="7" t="s">
        <v>81</v>
      </c>
      <c r="B523" s="57" t="s">
        <v>228</v>
      </c>
      <c r="C523" s="59">
        <v>27.15</v>
      </c>
      <c r="D523" s="60" t="s">
        <v>22</v>
      </c>
      <c r="E523" s="61"/>
      <c r="F523" s="59">
        <f>C523*E523</f>
        <v>0</v>
      </c>
      <c r="G523" s="139"/>
      <c r="H523" s="124"/>
      <c r="I523" s="124"/>
      <c r="J523" s="124"/>
      <c r="K523" s="124"/>
    </row>
    <row r="524" spans="1:11" s="53" customFormat="1" ht="25.5" x14ac:dyDescent="0.25">
      <c r="A524" s="7" t="s">
        <v>82</v>
      </c>
      <c r="B524" s="57" t="s">
        <v>372</v>
      </c>
      <c r="C524" s="59">
        <v>9.92</v>
      </c>
      <c r="D524" s="60" t="s">
        <v>22</v>
      </c>
      <c r="E524" s="61"/>
      <c r="F524" s="59">
        <f>C524*E524</f>
        <v>0</v>
      </c>
      <c r="G524" s="137">
        <f>SUM(F523:F524)</f>
        <v>0</v>
      </c>
      <c r="H524" s="124"/>
      <c r="I524" s="124"/>
      <c r="J524" s="124"/>
      <c r="K524" s="124"/>
    </row>
    <row r="525" spans="1:11" s="53" customFormat="1" x14ac:dyDescent="0.25">
      <c r="A525" s="7"/>
      <c r="B525" s="8"/>
      <c r="D525" s="9"/>
      <c r="E525" s="72"/>
      <c r="F525" s="56"/>
      <c r="G525" s="52"/>
      <c r="H525" s="124"/>
      <c r="I525" s="124"/>
      <c r="J525" s="124"/>
      <c r="K525" s="124"/>
    </row>
    <row r="526" spans="1:11" s="53" customFormat="1" x14ac:dyDescent="0.25">
      <c r="A526" s="13" t="s">
        <v>49</v>
      </c>
      <c r="B526" s="142" t="s">
        <v>139</v>
      </c>
      <c r="D526" s="9"/>
      <c r="E526" s="72"/>
      <c r="F526" s="56"/>
      <c r="G526" s="72"/>
      <c r="H526" s="124"/>
      <c r="I526" s="124"/>
      <c r="J526" s="124"/>
      <c r="K526" s="124"/>
    </row>
    <row r="527" spans="1:11" s="53" customFormat="1" x14ac:dyDescent="0.25">
      <c r="A527" s="7" t="s">
        <v>81</v>
      </c>
      <c r="B527" s="57" t="s">
        <v>142</v>
      </c>
      <c r="C527" s="59">
        <v>2</v>
      </c>
      <c r="D527" s="60" t="s">
        <v>11</v>
      </c>
      <c r="E527" s="61"/>
      <c r="F527" s="59">
        <f t="shared" ref="F527:F539" si="39">C527*E527</f>
        <v>0</v>
      </c>
      <c r="G527" s="130"/>
      <c r="H527" s="124"/>
      <c r="I527" s="124"/>
      <c r="J527" s="124"/>
      <c r="K527" s="124"/>
    </row>
    <row r="528" spans="1:11" s="53" customFormat="1" x14ac:dyDescent="0.25">
      <c r="A528" s="7" t="s">
        <v>82</v>
      </c>
      <c r="B528" s="57" t="s">
        <v>360</v>
      </c>
      <c r="C528" s="59">
        <v>2</v>
      </c>
      <c r="D528" s="60" t="s">
        <v>11</v>
      </c>
      <c r="E528" s="61"/>
      <c r="F528" s="59">
        <f t="shared" si="39"/>
        <v>0</v>
      </c>
      <c r="G528" s="126"/>
      <c r="H528" s="124"/>
      <c r="I528" s="124"/>
      <c r="J528" s="124"/>
      <c r="K528" s="124"/>
    </row>
    <row r="529" spans="1:11" s="53" customFormat="1" ht="15" customHeight="1" x14ac:dyDescent="0.25">
      <c r="A529" s="7" t="s">
        <v>83</v>
      </c>
      <c r="B529" s="59" t="s">
        <v>373</v>
      </c>
      <c r="C529" s="59">
        <v>1</v>
      </c>
      <c r="D529" s="60" t="s">
        <v>11</v>
      </c>
      <c r="E529" s="61"/>
      <c r="F529" s="59">
        <f t="shared" si="39"/>
        <v>0</v>
      </c>
      <c r="G529" s="126"/>
      <c r="H529" s="124"/>
      <c r="I529" s="124"/>
      <c r="J529" s="124"/>
      <c r="K529" s="124"/>
    </row>
    <row r="530" spans="1:11" s="53" customFormat="1" ht="25.5" x14ac:dyDescent="0.25">
      <c r="A530" s="7" t="s">
        <v>85</v>
      </c>
      <c r="B530" s="57" t="s">
        <v>337</v>
      </c>
      <c r="C530" s="59">
        <v>1</v>
      </c>
      <c r="D530" s="60" t="s">
        <v>11</v>
      </c>
      <c r="E530" s="61"/>
      <c r="F530" s="59">
        <f t="shared" si="39"/>
        <v>0</v>
      </c>
      <c r="G530" s="126"/>
      <c r="H530" s="124"/>
      <c r="I530" s="124"/>
      <c r="J530" s="124"/>
      <c r="K530" s="124"/>
    </row>
    <row r="531" spans="1:11" s="53" customFormat="1" x14ac:dyDescent="0.25">
      <c r="A531" s="7" t="s">
        <v>86</v>
      </c>
      <c r="B531" s="57" t="s">
        <v>104</v>
      </c>
      <c r="C531" s="59">
        <v>2</v>
      </c>
      <c r="D531" s="60" t="s">
        <v>11</v>
      </c>
      <c r="E531" s="61"/>
      <c r="F531" s="59">
        <f t="shared" si="39"/>
        <v>0</v>
      </c>
      <c r="G531" s="126"/>
      <c r="H531" s="124"/>
      <c r="I531" s="124"/>
      <c r="J531" s="124"/>
      <c r="K531" s="124"/>
    </row>
    <row r="532" spans="1:11" s="53" customFormat="1" x14ac:dyDescent="0.25">
      <c r="A532" s="7" t="s">
        <v>87</v>
      </c>
      <c r="B532" s="57" t="s">
        <v>79</v>
      </c>
      <c r="C532" s="59">
        <v>1</v>
      </c>
      <c r="D532" s="60" t="s">
        <v>11</v>
      </c>
      <c r="E532" s="61"/>
      <c r="F532" s="59">
        <f t="shared" si="39"/>
        <v>0</v>
      </c>
      <c r="G532" s="126"/>
      <c r="H532" s="124"/>
      <c r="I532" s="124"/>
      <c r="J532" s="124"/>
      <c r="K532" s="124"/>
    </row>
    <row r="533" spans="1:11" s="53" customFormat="1" x14ac:dyDescent="0.25">
      <c r="A533" s="7" t="s">
        <v>88</v>
      </c>
      <c r="B533" s="57" t="s">
        <v>47</v>
      </c>
      <c r="C533" s="59">
        <v>2</v>
      </c>
      <c r="D533" s="60" t="s">
        <v>11</v>
      </c>
      <c r="E533" s="61"/>
      <c r="F533" s="59">
        <f t="shared" si="39"/>
        <v>0</v>
      </c>
      <c r="G533" s="126"/>
      <c r="H533" s="124"/>
      <c r="I533" s="124"/>
      <c r="J533" s="124"/>
      <c r="K533" s="124"/>
    </row>
    <row r="534" spans="1:11" s="53" customFormat="1" x14ac:dyDescent="0.25">
      <c r="A534" s="7" t="s">
        <v>89</v>
      </c>
      <c r="B534" s="59" t="s">
        <v>376</v>
      </c>
      <c r="C534" s="59">
        <v>1</v>
      </c>
      <c r="D534" s="60" t="s">
        <v>11</v>
      </c>
      <c r="E534" s="61"/>
      <c r="F534" s="59">
        <f t="shared" si="39"/>
        <v>0</v>
      </c>
      <c r="G534" s="126"/>
      <c r="H534" s="124"/>
      <c r="I534" s="124"/>
      <c r="J534" s="124"/>
      <c r="K534" s="124"/>
    </row>
    <row r="535" spans="1:11" s="53" customFormat="1" x14ac:dyDescent="0.25">
      <c r="A535" s="7" t="s">
        <v>90</v>
      </c>
      <c r="B535" s="57" t="s">
        <v>111</v>
      </c>
      <c r="C535" s="59">
        <v>2</v>
      </c>
      <c r="D535" s="60" t="s">
        <v>11</v>
      </c>
      <c r="E535" s="61"/>
      <c r="F535" s="59">
        <f t="shared" si="39"/>
        <v>0</v>
      </c>
      <c r="G535" s="126"/>
      <c r="H535" s="124"/>
      <c r="I535" s="124"/>
      <c r="J535" s="124"/>
      <c r="K535" s="124"/>
    </row>
    <row r="536" spans="1:11" s="53" customFormat="1" x14ac:dyDescent="0.25">
      <c r="A536" s="7" t="s">
        <v>91</v>
      </c>
      <c r="B536" s="57" t="s">
        <v>112</v>
      </c>
      <c r="C536" s="59">
        <v>2</v>
      </c>
      <c r="D536" s="60" t="s">
        <v>11</v>
      </c>
      <c r="E536" s="61"/>
      <c r="F536" s="59">
        <f t="shared" si="39"/>
        <v>0</v>
      </c>
      <c r="G536" s="126"/>
      <c r="H536" s="124"/>
      <c r="I536" s="124"/>
      <c r="J536" s="124"/>
      <c r="K536" s="124"/>
    </row>
    <row r="537" spans="1:11" s="53" customFormat="1" x14ac:dyDescent="0.25">
      <c r="A537" s="7" t="s">
        <v>92</v>
      </c>
      <c r="B537" s="57" t="s">
        <v>110</v>
      </c>
      <c r="C537" s="59">
        <v>2</v>
      </c>
      <c r="D537" s="60" t="s">
        <v>11</v>
      </c>
      <c r="E537" s="61"/>
      <c r="F537" s="59">
        <f t="shared" si="39"/>
        <v>0</v>
      </c>
      <c r="G537" s="126"/>
      <c r="H537" s="124"/>
      <c r="I537" s="124"/>
      <c r="J537" s="124"/>
      <c r="K537" s="124"/>
    </row>
    <row r="538" spans="1:11" s="53" customFormat="1" x14ac:dyDescent="0.25">
      <c r="A538" s="7" t="s">
        <v>93</v>
      </c>
      <c r="B538" s="57" t="s">
        <v>105</v>
      </c>
      <c r="C538" s="59">
        <v>1</v>
      </c>
      <c r="D538" s="60" t="s">
        <v>48</v>
      </c>
      <c r="E538" s="61"/>
      <c r="F538" s="59">
        <f t="shared" si="39"/>
        <v>0</v>
      </c>
      <c r="G538" s="126"/>
      <c r="H538" s="124"/>
      <c r="I538" s="124"/>
      <c r="J538" s="124"/>
      <c r="K538" s="124"/>
    </row>
    <row r="539" spans="1:11" s="53" customFormat="1" x14ac:dyDescent="0.25">
      <c r="A539" s="9" t="s">
        <v>94</v>
      </c>
      <c r="B539" s="57" t="s">
        <v>106</v>
      </c>
      <c r="C539" s="59">
        <v>1</v>
      </c>
      <c r="D539" s="60" t="s">
        <v>48</v>
      </c>
      <c r="E539" s="61"/>
      <c r="F539" s="59">
        <f t="shared" si="39"/>
        <v>0</v>
      </c>
      <c r="G539" s="137">
        <f>SUM(F527:F539)</f>
        <v>0</v>
      </c>
      <c r="H539" s="124"/>
      <c r="I539" s="124"/>
      <c r="J539" s="124"/>
      <c r="K539" s="124"/>
    </row>
    <row r="540" spans="1:11" s="53" customFormat="1" x14ac:dyDescent="0.25">
      <c r="A540" s="9"/>
      <c r="B540" s="8"/>
      <c r="D540" s="9"/>
      <c r="E540" s="72"/>
      <c r="F540" s="56"/>
      <c r="G540" s="52"/>
      <c r="H540" s="124"/>
      <c r="I540" s="124"/>
      <c r="J540" s="124"/>
      <c r="K540" s="124"/>
    </row>
    <row r="541" spans="1:11" s="53" customFormat="1" x14ac:dyDescent="0.25">
      <c r="A541" s="13" t="s">
        <v>50</v>
      </c>
      <c r="B541" s="142" t="s">
        <v>138</v>
      </c>
      <c r="D541" s="9"/>
      <c r="E541" s="72"/>
      <c r="F541" s="56"/>
      <c r="G541" s="72"/>
      <c r="H541" s="124"/>
      <c r="I541" s="124"/>
      <c r="J541" s="124"/>
      <c r="K541" s="124"/>
    </row>
    <row r="542" spans="1:11" s="53" customFormat="1" x14ac:dyDescent="0.25">
      <c r="A542" s="7" t="s">
        <v>81</v>
      </c>
      <c r="B542" s="57" t="s">
        <v>232</v>
      </c>
      <c r="C542" s="59">
        <v>10.98</v>
      </c>
      <c r="D542" s="60" t="s">
        <v>16</v>
      </c>
      <c r="E542" s="61"/>
      <c r="F542" s="59">
        <f>C542*E542</f>
        <v>0</v>
      </c>
      <c r="G542" s="130"/>
      <c r="H542" s="124"/>
      <c r="I542" s="124"/>
      <c r="J542" s="124"/>
      <c r="K542" s="124"/>
    </row>
    <row r="543" spans="1:11" s="53" customFormat="1" x14ac:dyDescent="0.25">
      <c r="A543" s="7" t="s">
        <v>82</v>
      </c>
      <c r="B543" s="57" t="s">
        <v>374</v>
      </c>
      <c r="C543" s="59">
        <v>5.58</v>
      </c>
      <c r="D543" s="60" t="s">
        <v>55</v>
      </c>
      <c r="E543" s="61"/>
      <c r="F543" s="59">
        <f t="shared" ref="F543:F544" si="40">C543*E543</f>
        <v>0</v>
      </c>
      <c r="G543" s="126"/>
      <c r="H543" s="124"/>
      <c r="I543" s="124"/>
      <c r="J543" s="124"/>
      <c r="K543" s="124"/>
    </row>
    <row r="544" spans="1:11" s="53" customFormat="1" x14ac:dyDescent="0.25">
      <c r="A544" s="7" t="s">
        <v>83</v>
      </c>
      <c r="B544" s="57" t="s">
        <v>375</v>
      </c>
      <c r="C544" s="59">
        <v>5.58</v>
      </c>
      <c r="D544" s="60" t="s">
        <v>55</v>
      </c>
      <c r="E544" s="61"/>
      <c r="F544" s="59">
        <f t="shared" si="40"/>
        <v>0</v>
      </c>
      <c r="G544" s="137">
        <f>SUM(F542:F544)</f>
        <v>0</v>
      </c>
      <c r="H544" s="124"/>
      <c r="I544" s="124"/>
      <c r="J544" s="124"/>
      <c r="K544" s="124"/>
    </row>
    <row r="545" spans="1:11" s="53" customFormat="1" x14ac:dyDescent="0.25">
      <c r="A545" s="7"/>
      <c r="B545" s="8"/>
      <c r="D545" s="9"/>
      <c r="E545" s="72"/>
      <c r="F545" s="56"/>
      <c r="G545" s="52"/>
      <c r="H545" s="124"/>
      <c r="I545" s="124"/>
      <c r="J545" s="124"/>
      <c r="K545" s="124"/>
    </row>
    <row r="546" spans="1:11" s="53" customFormat="1" x14ac:dyDescent="0.25">
      <c r="A546" s="13" t="s">
        <v>51</v>
      </c>
      <c r="B546" s="142" t="s">
        <v>140</v>
      </c>
      <c r="D546" s="9"/>
      <c r="E546" s="72"/>
      <c r="F546" s="56"/>
      <c r="G546" s="72"/>
      <c r="H546" s="124"/>
      <c r="I546" s="124"/>
      <c r="J546" s="124"/>
      <c r="K546" s="124"/>
    </row>
    <row r="547" spans="1:11" s="53" customFormat="1" x14ac:dyDescent="0.25">
      <c r="A547" s="7" t="s">
        <v>81</v>
      </c>
      <c r="B547" s="57" t="s">
        <v>146</v>
      </c>
      <c r="C547" s="59">
        <f>SUM(C548:C550)</f>
        <v>661.16</v>
      </c>
      <c r="D547" s="60" t="s">
        <v>22</v>
      </c>
      <c r="E547" s="61"/>
      <c r="F547" s="59">
        <f>C547*E547</f>
        <v>0</v>
      </c>
      <c r="G547" s="130"/>
      <c r="H547" s="124"/>
      <c r="I547" s="124"/>
      <c r="J547" s="124"/>
      <c r="K547" s="124"/>
    </row>
    <row r="548" spans="1:11" s="53" customFormat="1" x14ac:dyDescent="0.25">
      <c r="A548" s="7" t="s">
        <v>82</v>
      </c>
      <c r="B548" s="57" t="s">
        <v>155</v>
      </c>
      <c r="C548" s="59">
        <v>503.43</v>
      </c>
      <c r="D548" s="60" t="s">
        <v>22</v>
      </c>
      <c r="E548" s="61"/>
      <c r="F548" s="59">
        <f t="shared" ref="F548:F551" si="41">C548*E548</f>
        <v>0</v>
      </c>
      <c r="G548" s="126"/>
      <c r="H548" s="124"/>
      <c r="I548" s="124"/>
      <c r="J548" s="124"/>
      <c r="K548" s="124"/>
    </row>
    <row r="549" spans="1:11" s="53" customFormat="1" x14ac:dyDescent="0.25">
      <c r="A549" s="9" t="s">
        <v>83</v>
      </c>
      <c r="B549" s="57" t="s">
        <v>156</v>
      </c>
      <c r="C549" s="59">
        <v>60.83</v>
      </c>
      <c r="D549" s="60" t="s">
        <v>22</v>
      </c>
      <c r="E549" s="61"/>
      <c r="F549" s="59">
        <f t="shared" si="41"/>
        <v>0</v>
      </c>
      <c r="G549" s="112"/>
      <c r="H549" s="124"/>
      <c r="I549" s="124"/>
      <c r="J549" s="124"/>
      <c r="K549" s="124"/>
    </row>
    <row r="550" spans="1:11" s="53" customFormat="1" x14ac:dyDescent="0.25">
      <c r="A550" s="7" t="s">
        <v>85</v>
      </c>
      <c r="B550" s="57" t="s">
        <v>291</v>
      </c>
      <c r="C550" s="59">
        <v>96.9</v>
      </c>
      <c r="D550" s="60" t="s">
        <v>22</v>
      </c>
      <c r="E550" s="61"/>
      <c r="F550" s="59">
        <f t="shared" si="41"/>
        <v>0</v>
      </c>
      <c r="G550" s="112"/>
      <c r="H550" s="124"/>
      <c r="I550" s="124"/>
      <c r="J550" s="124"/>
      <c r="K550" s="124"/>
    </row>
    <row r="551" spans="1:11" s="53" customFormat="1" x14ac:dyDescent="0.25">
      <c r="A551" s="7" t="s">
        <v>86</v>
      </c>
      <c r="B551" s="57" t="s">
        <v>292</v>
      </c>
      <c r="C551" s="59">
        <f>C519</f>
        <v>2.58</v>
      </c>
      <c r="D551" s="60" t="s">
        <v>22</v>
      </c>
      <c r="E551" s="61"/>
      <c r="F551" s="59">
        <f t="shared" si="41"/>
        <v>0</v>
      </c>
      <c r="G551" s="137">
        <f>SUM(F547:F551)</f>
        <v>0</v>
      </c>
      <c r="H551" s="124"/>
      <c r="I551" s="124"/>
      <c r="J551" s="124"/>
      <c r="K551" s="124"/>
    </row>
    <row r="552" spans="1:11" s="53" customFormat="1" x14ac:dyDescent="0.25">
      <c r="A552" s="7"/>
      <c r="B552" s="8"/>
      <c r="D552" s="9"/>
      <c r="E552" s="72"/>
      <c r="F552" s="56"/>
      <c r="G552" s="52"/>
      <c r="H552" s="124"/>
      <c r="I552" s="124"/>
      <c r="J552" s="124"/>
      <c r="K552" s="124"/>
    </row>
    <row r="553" spans="1:11" s="53" customFormat="1" x14ac:dyDescent="0.25">
      <c r="A553" s="13" t="s">
        <v>52</v>
      </c>
      <c r="B553" s="142" t="s">
        <v>189</v>
      </c>
      <c r="D553" s="9"/>
      <c r="E553" s="72"/>
      <c r="F553" s="56"/>
      <c r="G553" s="72"/>
      <c r="H553" s="124"/>
      <c r="I553" s="124"/>
      <c r="J553" s="124"/>
      <c r="K553" s="124"/>
    </row>
    <row r="554" spans="1:11" s="53" customFormat="1" ht="28.5" customHeight="1" x14ac:dyDescent="0.25">
      <c r="A554" s="7" t="s">
        <v>81</v>
      </c>
      <c r="B554" s="57" t="s">
        <v>378</v>
      </c>
      <c r="C554" s="59">
        <v>4.91</v>
      </c>
      <c r="D554" s="60" t="s">
        <v>22</v>
      </c>
      <c r="E554" s="61"/>
      <c r="F554" s="59">
        <f>C554*E554</f>
        <v>0</v>
      </c>
      <c r="G554" s="130"/>
      <c r="H554" s="124"/>
      <c r="I554" s="124"/>
      <c r="J554" s="124"/>
      <c r="K554" s="124"/>
    </row>
    <row r="555" spans="1:11" s="53" customFormat="1" x14ac:dyDescent="0.25">
      <c r="A555" s="7" t="s">
        <v>82</v>
      </c>
      <c r="B555" s="57" t="s">
        <v>536</v>
      </c>
      <c r="C555" s="59">
        <v>1</v>
      </c>
      <c r="D555" s="60" t="s">
        <v>11</v>
      </c>
      <c r="E555" s="61"/>
      <c r="F555" s="59">
        <f>C555*E555</f>
        <v>0</v>
      </c>
      <c r="G555" s="146"/>
      <c r="H555" s="124"/>
      <c r="I555" s="124"/>
      <c r="J555" s="124"/>
      <c r="K555" s="124"/>
    </row>
    <row r="556" spans="1:11" s="53" customFormat="1" x14ac:dyDescent="0.25">
      <c r="A556" s="7" t="s">
        <v>83</v>
      </c>
      <c r="B556" s="57" t="s">
        <v>295</v>
      </c>
      <c r="C556" s="59">
        <v>197.16</v>
      </c>
      <c r="D556" s="60" t="s">
        <v>22</v>
      </c>
      <c r="E556" s="61"/>
      <c r="F556" s="59">
        <f>C556*E556</f>
        <v>0</v>
      </c>
      <c r="G556" s="137">
        <f>SUM(F554:F556)</f>
        <v>0</v>
      </c>
      <c r="H556" s="124"/>
      <c r="I556" s="124"/>
      <c r="J556" s="124"/>
      <c r="K556" s="124"/>
    </row>
    <row r="557" spans="1:11" s="53" customFormat="1" x14ac:dyDescent="0.25">
      <c r="A557" s="7"/>
      <c r="B557" s="8"/>
      <c r="D557" s="9"/>
      <c r="E557" s="72"/>
      <c r="F557" s="56"/>
      <c r="G557" s="52"/>
      <c r="H557" s="124"/>
      <c r="I557" s="124"/>
      <c r="J557" s="124"/>
      <c r="K557" s="124"/>
    </row>
    <row r="558" spans="1:11" s="53" customFormat="1" x14ac:dyDescent="0.25">
      <c r="A558" s="41" t="s">
        <v>53</v>
      </c>
      <c r="B558" s="142" t="s">
        <v>509</v>
      </c>
      <c r="D558" s="9"/>
      <c r="E558" s="72"/>
      <c r="F558" s="56"/>
      <c r="G558" s="52"/>
      <c r="H558" s="124"/>
      <c r="I558" s="124"/>
      <c r="J558" s="124"/>
      <c r="K558" s="124"/>
    </row>
    <row r="559" spans="1:11" s="151" customFormat="1" ht="14.25" customHeight="1" x14ac:dyDescent="0.25">
      <c r="A559" s="36" t="s">
        <v>389</v>
      </c>
      <c r="B559" s="63" t="s">
        <v>416</v>
      </c>
      <c r="C559" s="65">
        <v>54</v>
      </c>
      <c r="D559" s="66" t="s">
        <v>11</v>
      </c>
      <c r="E559" s="65"/>
      <c r="F559" s="68">
        <f>E559*C559</f>
        <v>0</v>
      </c>
      <c r="G559" s="198"/>
      <c r="H559" s="386"/>
    </row>
    <row r="560" spans="1:11" s="151" customFormat="1" ht="29.25" customHeight="1" x14ac:dyDescent="0.25">
      <c r="A560" s="36" t="s">
        <v>387</v>
      </c>
      <c r="B560" s="157" t="s">
        <v>415</v>
      </c>
      <c r="C560" s="67">
        <v>54</v>
      </c>
      <c r="D560" s="66" t="s">
        <v>11</v>
      </c>
      <c r="E560" s="158"/>
      <c r="F560" s="68">
        <f t="shared" ref="F560:F564" si="42">E560*C560</f>
        <v>0</v>
      </c>
      <c r="G560" s="200"/>
      <c r="H560" s="386"/>
    </row>
    <row r="561" spans="1:8" s="151" customFormat="1" ht="14.25" customHeight="1" x14ac:dyDescent="0.25">
      <c r="A561" s="36" t="s">
        <v>414</v>
      </c>
      <c r="B561" s="63" t="s">
        <v>429</v>
      </c>
      <c r="C561" s="65">
        <v>3</v>
      </c>
      <c r="D561" s="66" t="s">
        <v>11</v>
      </c>
      <c r="E561" s="158"/>
      <c r="F561" s="68">
        <f t="shared" si="42"/>
        <v>0</v>
      </c>
      <c r="G561" s="200"/>
      <c r="H561" s="386"/>
    </row>
    <row r="562" spans="1:8" s="151" customFormat="1" ht="14.25" customHeight="1" x14ac:dyDescent="0.25">
      <c r="A562" s="36" t="s">
        <v>413</v>
      </c>
      <c r="B562" s="63" t="s">
        <v>412</v>
      </c>
      <c r="C562" s="65">
        <v>5</v>
      </c>
      <c r="D562" s="66" t="s">
        <v>11</v>
      </c>
      <c r="E562" s="67"/>
      <c r="F562" s="68">
        <f t="shared" si="42"/>
        <v>0</v>
      </c>
      <c r="G562" s="199"/>
      <c r="H562" s="160"/>
    </row>
    <row r="563" spans="1:8" s="151" customFormat="1" ht="14.25" customHeight="1" x14ac:dyDescent="0.25">
      <c r="A563" s="36" t="s">
        <v>411</v>
      </c>
      <c r="B563" s="63" t="s">
        <v>410</v>
      </c>
      <c r="C563" s="153">
        <v>5</v>
      </c>
      <c r="D563" s="66" t="s">
        <v>11</v>
      </c>
      <c r="E563" s="65"/>
      <c r="F563" s="68">
        <f t="shared" si="42"/>
        <v>0</v>
      </c>
      <c r="G563" s="199"/>
      <c r="H563" s="160"/>
    </row>
    <row r="564" spans="1:8" s="151" customFormat="1" ht="15" x14ac:dyDescent="0.25">
      <c r="A564" s="36" t="s">
        <v>409</v>
      </c>
      <c r="B564" s="193" t="s">
        <v>408</v>
      </c>
      <c r="C564" s="65">
        <v>10</v>
      </c>
      <c r="D564" s="66" t="s">
        <v>11</v>
      </c>
      <c r="E564" s="65"/>
      <c r="F564" s="68">
        <f t="shared" si="42"/>
        <v>0</v>
      </c>
      <c r="G564" s="199"/>
      <c r="H564" s="160"/>
    </row>
    <row r="565" spans="1:8" s="151" customFormat="1" ht="29.25" customHeight="1" x14ac:dyDescent="0.25">
      <c r="A565" s="36" t="s">
        <v>407</v>
      </c>
      <c r="B565" s="64" t="s">
        <v>507</v>
      </c>
      <c r="C565" s="178">
        <v>1</v>
      </c>
      <c r="D565" s="163" t="s">
        <v>11</v>
      </c>
      <c r="E565" s="178"/>
      <c r="F565" s="322">
        <f>E565*C565</f>
        <v>0</v>
      </c>
      <c r="G565" s="199"/>
      <c r="H565" s="160"/>
    </row>
    <row r="566" spans="1:8" s="151" customFormat="1" ht="14.25" customHeight="1" x14ac:dyDescent="0.25">
      <c r="A566" s="36"/>
      <c r="B566" s="166" t="s">
        <v>406</v>
      </c>
      <c r="C566" s="179"/>
      <c r="D566" s="180"/>
      <c r="E566" s="167"/>
      <c r="F566" s="323"/>
      <c r="G566" s="199"/>
      <c r="H566" s="160"/>
    </row>
    <row r="567" spans="1:8" s="151" customFormat="1" ht="14.25" customHeight="1" x14ac:dyDescent="0.25">
      <c r="A567" s="36"/>
      <c r="B567" s="166" t="s">
        <v>405</v>
      </c>
      <c r="C567" s="167"/>
      <c r="D567" s="168"/>
      <c r="E567" s="167"/>
      <c r="F567" s="323"/>
      <c r="G567" s="199"/>
      <c r="H567" s="160"/>
    </row>
    <row r="568" spans="1:8" s="151" customFormat="1" ht="14.25" customHeight="1" x14ac:dyDescent="0.25">
      <c r="A568" s="36"/>
      <c r="B568" s="166" t="s">
        <v>404</v>
      </c>
      <c r="C568" s="167"/>
      <c r="D568" s="168"/>
      <c r="E568" s="167"/>
      <c r="F568" s="323"/>
      <c r="G568" s="199"/>
      <c r="H568" s="160"/>
    </row>
    <row r="569" spans="1:8" s="151" customFormat="1" ht="14.25" customHeight="1" x14ac:dyDescent="0.25">
      <c r="A569" s="36"/>
      <c r="B569" s="171" t="s">
        <v>403</v>
      </c>
      <c r="C569" s="172"/>
      <c r="D569" s="173"/>
      <c r="E569" s="172"/>
      <c r="F569" s="324"/>
      <c r="G569" s="199"/>
      <c r="H569" s="160"/>
    </row>
    <row r="570" spans="1:8" s="151" customFormat="1" ht="30.75" customHeight="1" x14ac:dyDescent="0.25">
      <c r="A570" s="36" t="s">
        <v>402</v>
      </c>
      <c r="B570" s="64" t="s">
        <v>506</v>
      </c>
      <c r="C570" s="178"/>
      <c r="D570" s="176"/>
      <c r="E570" s="176"/>
      <c r="F570" s="322"/>
      <c r="G570" s="199"/>
      <c r="H570" s="160"/>
    </row>
    <row r="571" spans="1:8" s="151" customFormat="1" ht="14.25" customHeight="1" x14ac:dyDescent="0.25">
      <c r="A571" s="36"/>
      <c r="B571" s="166" t="s">
        <v>401</v>
      </c>
      <c r="C571" s="179"/>
      <c r="D571" s="167"/>
      <c r="E571" s="167"/>
      <c r="F571" s="323"/>
      <c r="G571" s="199"/>
      <c r="H571" s="160"/>
    </row>
    <row r="572" spans="1:8" s="151" customFormat="1" ht="14.25" customHeight="1" x14ac:dyDescent="0.25">
      <c r="A572" s="36"/>
      <c r="B572" s="166" t="s">
        <v>400</v>
      </c>
      <c r="C572" s="179"/>
      <c r="D572" s="167"/>
      <c r="E572" s="167"/>
      <c r="F572" s="323"/>
      <c r="G572" s="199"/>
      <c r="H572" s="160"/>
    </row>
    <row r="573" spans="1:8" s="151" customFormat="1" ht="14.25" customHeight="1" x14ac:dyDescent="0.25">
      <c r="A573" s="36"/>
      <c r="B573" s="166" t="s">
        <v>399</v>
      </c>
      <c r="C573" s="179"/>
      <c r="D573" s="167"/>
      <c r="E573" s="167"/>
      <c r="F573" s="323"/>
      <c r="G573" s="199"/>
      <c r="H573" s="160"/>
    </row>
    <row r="574" spans="1:8" s="151" customFormat="1" ht="28.5" customHeight="1" x14ac:dyDescent="0.25">
      <c r="A574" s="36"/>
      <c r="B574" s="171" t="s">
        <v>398</v>
      </c>
      <c r="C574" s="326">
        <v>174</v>
      </c>
      <c r="D574" s="314" t="s">
        <v>55</v>
      </c>
      <c r="E574" s="183"/>
      <c r="F574" s="324">
        <f>E574*C574</f>
        <v>0</v>
      </c>
      <c r="G574" s="199"/>
      <c r="H574" s="160"/>
    </row>
    <row r="575" spans="1:8" s="151" customFormat="1" ht="14.25" customHeight="1" x14ac:dyDescent="0.25">
      <c r="A575" s="36" t="s">
        <v>397</v>
      </c>
      <c r="B575" s="63" t="s">
        <v>396</v>
      </c>
      <c r="C575" s="65">
        <v>1</v>
      </c>
      <c r="D575" s="66" t="s">
        <v>11</v>
      </c>
      <c r="E575" s="65"/>
      <c r="F575" s="68">
        <f>E575*C575</f>
        <v>0</v>
      </c>
      <c r="G575" s="199"/>
      <c r="H575" s="160"/>
    </row>
    <row r="576" spans="1:8" s="151" customFormat="1" ht="14.25" customHeight="1" x14ac:dyDescent="0.25">
      <c r="A576" s="36" t="s">
        <v>395</v>
      </c>
      <c r="B576" s="63" t="s">
        <v>394</v>
      </c>
      <c r="C576" s="65">
        <v>1</v>
      </c>
      <c r="D576" s="66" t="s">
        <v>11</v>
      </c>
      <c r="E576" s="65"/>
      <c r="F576" s="68">
        <f>E576*C576</f>
        <v>0</v>
      </c>
      <c r="G576" s="199"/>
      <c r="H576" s="160"/>
    </row>
    <row r="577" spans="1:11" s="151" customFormat="1" ht="14.25" customHeight="1" x14ac:dyDescent="0.25">
      <c r="A577" s="36" t="s">
        <v>393</v>
      </c>
      <c r="B577" s="63" t="s">
        <v>392</v>
      </c>
      <c r="C577" s="65">
        <v>1</v>
      </c>
      <c r="D577" s="66" t="s">
        <v>11</v>
      </c>
      <c r="E577" s="65"/>
      <c r="F577" s="68">
        <f>E577*C577</f>
        <v>0</v>
      </c>
      <c r="G577" s="137">
        <f>SUM(F559:F577)</f>
        <v>0</v>
      </c>
      <c r="H577" s="160"/>
    </row>
    <row r="578" spans="1:11" s="151" customFormat="1" ht="14.25" customHeight="1" x14ac:dyDescent="0.25">
      <c r="A578" s="36"/>
      <c r="B578" s="38"/>
      <c r="C578" s="69"/>
      <c r="D578" s="70"/>
      <c r="E578" s="69"/>
      <c r="F578" s="71"/>
      <c r="G578" s="52"/>
      <c r="H578" s="160"/>
    </row>
    <row r="579" spans="1:11" s="151" customFormat="1" ht="15" x14ac:dyDescent="0.25">
      <c r="A579" s="36"/>
      <c r="B579" s="206" t="s">
        <v>390</v>
      </c>
      <c r="C579" s="69"/>
      <c r="D579" s="70"/>
      <c r="E579" s="69"/>
      <c r="F579" s="71"/>
      <c r="G579" s="196"/>
      <c r="H579" s="160"/>
    </row>
    <row r="580" spans="1:11" s="151" customFormat="1" ht="14.25" customHeight="1" x14ac:dyDescent="0.25">
      <c r="A580" s="36" t="s">
        <v>389</v>
      </c>
      <c r="B580" s="63" t="s">
        <v>388</v>
      </c>
      <c r="C580" s="65">
        <v>1</v>
      </c>
      <c r="D580" s="66" t="s">
        <v>11</v>
      </c>
      <c r="E580" s="67"/>
      <c r="F580" s="68">
        <f>E580*C580</f>
        <v>0</v>
      </c>
      <c r="G580" s="197"/>
      <c r="H580" s="160"/>
    </row>
    <row r="581" spans="1:11" s="151" customFormat="1" ht="14.25" customHeight="1" x14ac:dyDescent="0.25">
      <c r="A581" s="36" t="s">
        <v>387</v>
      </c>
      <c r="B581" s="63" t="s">
        <v>386</v>
      </c>
      <c r="C581" s="65">
        <v>1</v>
      </c>
      <c r="D581" s="66" t="s">
        <v>11</v>
      </c>
      <c r="E581" s="65"/>
      <c r="F581" s="68">
        <f>E581*C581</f>
        <v>0</v>
      </c>
      <c r="G581" s="137">
        <f>SUM(F580:F581)</f>
        <v>0</v>
      </c>
      <c r="H581" s="160"/>
    </row>
    <row r="582" spans="1:11" s="151" customFormat="1" ht="14.25" customHeight="1" x14ac:dyDescent="0.25">
      <c r="A582" s="36"/>
      <c r="B582" s="38"/>
      <c r="C582" s="69"/>
      <c r="D582" s="70"/>
      <c r="E582" s="69"/>
      <c r="F582" s="71"/>
      <c r="G582" s="194"/>
      <c r="H582" s="160"/>
    </row>
    <row r="583" spans="1:11" s="53" customFormat="1" x14ac:dyDescent="0.25">
      <c r="A583" s="7"/>
      <c r="B583" s="390" t="s">
        <v>71</v>
      </c>
      <c r="C583" s="390"/>
      <c r="D583" s="390"/>
      <c r="E583" s="390"/>
      <c r="F583" s="51" t="s">
        <v>73</v>
      </c>
      <c r="G583" s="52">
        <f>SUM(G475:G581)</f>
        <v>0</v>
      </c>
      <c r="H583" s="124"/>
      <c r="I583" s="124"/>
      <c r="J583" s="124"/>
      <c r="K583" s="124"/>
    </row>
    <row r="584" spans="1:11" s="53" customFormat="1" x14ac:dyDescent="0.25">
      <c r="A584" s="7"/>
      <c r="B584" s="8"/>
      <c r="D584" s="9"/>
      <c r="E584" s="72"/>
      <c r="G584" s="72"/>
      <c r="H584" s="56"/>
      <c r="I584" s="124"/>
      <c r="J584" s="124"/>
      <c r="K584" s="124"/>
    </row>
    <row r="585" spans="1:11" s="53" customFormat="1" x14ac:dyDescent="0.25">
      <c r="A585" s="7"/>
      <c r="B585" s="390" t="s">
        <v>482</v>
      </c>
      <c r="C585" s="390"/>
      <c r="D585" s="390"/>
      <c r="E585" s="390"/>
      <c r="F585" s="51" t="s">
        <v>73</v>
      </c>
      <c r="G585" s="52">
        <f>SUM(G583+G470)</f>
        <v>0</v>
      </c>
      <c r="H585" s="124"/>
      <c r="I585" s="124"/>
      <c r="J585" s="124"/>
      <c r="K585" s="124"/>
    </row>
    <row r="586" spans="1:11" s="53" customFormat="1" ht="15" customHeight="1" x14ac:dyDescent="0.25">
      <c r="A586" s="2"/>
      <c r="B586" s="394" t="s">
        <v>384</v>
      </c>
      <c r="C586" s="394"/>
      <c r="D586" s="12"/>
      <c r="E586" s="215"/>
      <c r="F586" s="216"/>
      <c r="G586" s="73"/>
      <c r="H586" s="124"/>
      <c r="I586" s="124"/>
      <c r="J586" s="124"/>
      <c r="K586" s="124"/>
    </row>
    <row r="587" spans="1:11" s="53" customFormat="1" x14ac:dyDescent="0.25">
      <c r="A587" s="2"/>
      <c r="B587" s="50"/>
      <c r="C587" s="217"/>
      <c r="D587" s="217"/>
      <c r="E587" s="215"/>
      <c r="F587" s="216"/>
      <c r="G587" s="73"/>
      <c r="H587" s="124"/>
      <c r="I587" s="124"/>
      <c r="J587" s="124"/>
      <c r="K587" s="124"/>
    </row>
    <row r="588" spans="1:11" s="53" customFormat="1" x14ac:dyDescent="0.25">
      <c r="A588" s="20" t="s">
        <v>28</v>
      </c>
      <c r="B588" s="21" t="s">
        <v>128</v>
      </c>
      <c r="C588" s="202"/>
      <c r="D588" s="202"/>
      <c r="E588" s="51"/>
      <c r="F588" s="113"/>
      <c r="G588" s="51"/>
      <c r="H588" s="124"/>
      <c r="I588" s="124"/>
      <c r="J588" s="124"/>
      <c r="K588" s="124"/>
    </row>
    <row r="589" spans="1:11" s="53" customFormat="1" x14ac:dyDescent="0.25">
      <c r="A589" s="15" t="s">
        <v>81</v>
      </c>
      <c r="B589" s="101" t="s">
        <v>107</v>
      </c>
      <c r="C589" s="59">
        <v>1</v>
      </c>
      <c r="D589" s="60" t="s">
        <v>48</v>
      </c>
      <c r="E589" s="61"/>
      <c r="F589" s="59">
        <f>C589*E589</f>
        <v>0</v>
      </c>
      <c r="G589" s="203">
        <f>SUM(F589:F589)</f>
        <v>0</v>
      </c>
      <c r="H589" s="124"/>
      <c r="I589" s="124"/>
      <c r="J589" s="124"/>
      <c r="K589" s="124"/>
    </row>
    <row r="590" spans="1:11" s="53" customFormat="1" x14ac:dyDescent="0.25">
      <c r="A590" s="15"/>
      <c r="B590" s="204"/>
      <c r="D590" s="54"/>
      <c r="E590" s="55"/>
      <c r="F590" s="56"/>
      <c r="G590" s="51"/>
      <c r="H590" s="124"/>
      <c r="I590" s="124"/>
      <c r="J590" s="124"/>
      <c r="K590" s="124"/>
    </row>
    <row r="591" spans="1:11" s="53" customFormat="1" x14ac:dyDescent="0.25">
      <c r="A591" s="20" t="s">
        <v>12</v>
      </c>
      <c r="B591" s="21" t="s">
        <v>129</v>
      </c>
      <c r="D591" s="54"/>
      <c r="E591" s="55"/>
      <c r="F591" s="56"/>
      <c r="G591" s="51"/>
      <c r="H591" s="124"/>
      <c r="I591" s="124"/>
      <c r="J591" s="124"/>
      <c r="K591" s="124"/>
    </row>
    <row r="592" spans="1:11" s="53" customFormat="1" x14ac:dyDescent="0.25">
      <c r="A592" s="7" t="s">
        <v>81</v>
      </c>
      <c r="B592" s="57" t="s">
        <v>58</v>
      </c>
      <c r="C592" s="59">
        <v>186.72</v>
      </c>
      <c r="D592" s="60" t="s">
        <v>13</v>
      </c>
      <c r="E592" s="61"/>
      <c r="F592" s="59">
        <f>C592*E592</f>
        <v>0</v>
      </c>
      <c r="G592" s="130"/>
      <c r="H592" s="124"/>
      <c r="I592" s="124"/>
      <c r="J592" s="124"/>
      <c r="K592" s="124"/>
    </row>
    <row r="593" spans="1:11" s="53" customFormat="1" x14ac:dyDescent="0.25">
      <c r="A593" s="7" t="s">
        <v>82</v>
      </c>
      <c r="B593" s="57" t="s">
        <v>144</v>
      </c>
      <c r="C593" s="59">
        <v>19.66</v>
      </c>
      <c r="D593" s="60" t="s">
        <v>22</v>
      </c>
      <c r="E593" s="61"/>
      <c r="F593" s="59">
        <f t="shared" ref="F593:F595" si="43">C593*E593</f>
        <v>0</v>
      </c>
      <c r="G593" s="126"/>
      <c r="H593" s="124"/>
      <c r="I593" s="124"/>
      <c r="J593" s="124"/>
      <c r="K593" s="124"/>
    </row>
    <row r="594" spans="1:11" s="53" customFormat="1" x14ac:dyDescent="0.25">
      <c r="A594" s="7" t="s">
        <v>83</v>
      </c>
      <c r="B594" s="57" t="s">
        <v>84</v>
      </c>
      <c r="C594" s="59">
        <v>10.64</v>
      </c>
      <c r="D594" s="60" t="s">
        <v>13</v>
      </c>
      <c r="E594" s="61"/>
      <c r="F594" s="59">
        <f t="shared" si="43"/>
        <v>0</v>
      </c>
      <c r="G594" s="126"/>
      <c r="H594" s="124"/>
      <c r="I594" s="124"/>
      <c r="J594" s="124"/>
      <c r="K594" s="124"/>
    </row>
    <row r="595" spans="1:11" s="53" customFormat="1" x14ac:dyDescent="0.25">
      <c r="A595" s="7" t="s">
        <v>85</v>
      </c>
      <c r="B595" s="57" t="s">
        <v>70</v>
      </c>
      <c r="C595" s="59">
        <f>C592*1.3</f>
        <v>242.73600000000002</v>
      </c>
      <c r="D595" s="60" t="s">
        <v>13</v>
      </c>
      <c r="E595" s="61"/>
      <c r="F595" s="59">
        <f t="shared" si="43"/>
        <v>0</v>
      </c>
      <c r="G595" s="137">
        <f>SUM(F592:F595)</f>
        <v>0</v>
      </c>
      <c r="H595" s="124"/>
      <c r="I595" s="124"/>
      <c r="J595" s="124"/>
      <c r="K595" s="124"/>
    </row>
    <row r="596" spans="1:11" s="53" customFormat="1" x14ac:dyDescent="0.25">
      <c r="A596" s="7"/>
      <c r="B596" s="8"/>
      <c r="D596" s="9"/>
      <c r="E596" s="72"/>
      <c r="F596" s="56"/>
      <c r="G596" s="52"/>
      <c r="H596" s="124"/>
      <c r="I596" s="124"/>
      <c r="J596" s="124"/>
      <c r="K596" s="124"/>
    </row>
    <row r="597" spans="1:11" s="53" customFormat="1" x14ac:dyDescent="0.25">
      <c r="A597" s="20" t="s">
        <v>29</v>
      </c>
      <c r="B597" s="21" t="s">
        <v>130</v>
      </c>
      <c r="D597" s="54"/>
      <c r="E597" s="55"/>
      <c r="F597" s="56"/>
      <c r="G597" s="51"/>
      <c r="H597" s="124"/>
      <c r="I597" s="124"/>
      <c r="J597" s="124"/>
      <c r="K597" s="124"/>
    </row>
    <row r="598" spans="1:11" s="53" customFormat="1" x14ac:dyDescent="0.25">
      <c r="A598" s="7" t="s">
        <v>81</v>
      </c>
      <c r="B598" s="330" t="s">
        <v>379</v>
      </c>
      <c r="C598" s="331">
        <v>7.98</v>
      </c>
      <c r="D598" s="332" t="s">
        <v>13</v>
      </c>
      <c r="E598" s="61"/>
      <c r="F598" s="59">
        <f>C598*E598</f>
        <v>0</v>
      </c>
      <c r="G598" s="130"/>
      <c r="H598" s="124"/>
      <c r="I598" s="124"/>
      <c r="J598" s="124"/>
      <c r="K598" s="124"/>
    </row>
    <row r="599" spans="1:11" s="53" customFormat="1" x14ac:dyDescent="0.25">
      <c r="A599" s="14" t="s">
        <v>82</v>
      </c>
      <c r="B599" s="57" t="s">
        <v>380</v>
      </c>
      <c r="C599" s="331">
        <v>14.98</v>
      </c>
      <c r="D599" s="332" t="s">
        <v>13</v>
      </c>
      <c r="E599" s="61"/>
      <c r="F599" s="59">
        <f t="shared" ref="F599:F600" si="44">C599*E599</f>
        <v>0</v>
      </c>
      <c r="G599" s="126"/>
      <c r="H599" s="124"/>
      <c r="I599" s="124"/>
      <c r="J599" s="124"/>
      <c r="K599" s="124"/>
    </row>
    <row r="600" spans="1:11" s="53" customFormat="1" x14ac:dyDescent="0.25">
      <c r="A600" s="14" t="s">
        <v>83</v>
      </c>
      <c r="B600" s="57" t="s">
        <v>192</v>
      </c>
      <c r="C600" s="59">
        <v>10.64</v>
      </c>
      <c r="D600" s="60" t="s">
        <v>13</v>
      </c>
      <c r="E600" s="61"/>
      <c r="F600" s="59">
        <f t="shared" si="44"/>
        <v>0</v>
      </c>
      <c r="G600" s="137">
        <f>SUM(F598:F600)</f>
        <v>0</v>
      </c>
      <c r="H600" s="113"/>
      <c r="I600" s="124"/>
      <c r="J600" s="124"/>
      <c r="K600" s="124"/>
    </row>
    <row r="601" spans="1:11" s="53" customFormat="1" x14ac:dyDescent="0.25">
      <c r="A601" s="14"/>
      <c r="B601" s="8"/>
      <c r="D601" s="9"/>
      <c r="E601" s="72"/>
      <c r="F601" s="56"/>
      <c r="G601" s="52"/>
      <c r="H601" s="113"/>
      <c r="I601" s="124"/>
      <c r="J601" s="124"/>
      <c r="K601" s="124"/>
    </row>
    <row r="602" spans="1:11" s="53" customFormat="1" x14ac:dyDescent="0.25">
      <c r="A602" s="20" t="s">
        <v>43</v>
      </c>
      <c r="B602" s="21" t="s">
        <v>132</v>
      </c>
      <c r="D602" s="54"/>
      <c r="E602" s="55"/>
      <c r="F602" s="56"/>
      <c r="G602" s="51"/>
      <c r="H602" s="124"/>
      <c r="I602" s="113"/>
      <c r="J602" s="124"/>
      <c r="K602" s="124"/>
    </row>
    <row r="603" spans="1:11" s="53" customFormat="1" x14ac:dyDescent="0.25">
      <c r="A603" s="7" t="s">
        <v>81</v>
      </c>
      <c r="B603" s="57" t="s">
        <v>160</v>
      </c>
      <c r="C603" s="59">
        <v>120.24</v>
      </c>
      <c r="D603" s="60" t="s">
        <v>22</v>
      </c>
      <c r="E603" s="61"/>
      <c r="F603" s="59">
        <f>C603*E603</f>
        <v>0</v>
      </c>
      <c r="G603" s="130"/>
      <c r="H603" s="124"/>
      <c r="I603" s="124"/>
      <c r="J603" s="124"/>
      <c r="K603" s="124"/>
    </row>
    <row r="604" spans="1:11" s="53" customFormat="1" x14ac:dyDescent="0.25">
      <c r="A604" s="7" t="s">
        <v>82</v>
      </c>
      <c r="B604" s="57" t="s">
        <v>57</v>
      </c>
      <c r="C604" s="59">
        <v>28</v>
      </c>
      <c r="D604" s="60" t="s">
        <v>22</v>
      </c>
      <c r="E604" s="61"/>
      <c r="F604" s="59">
        <f t="shared" ref="F604:F606" si="45">C604*E604</f>
        <v>0</v>
      </c>
      <c r="G604" s="126"/>
      <c r="H604" s="124"/>
      <c r="I604" s="124"/>
      <c r="J604" s="124"/>
      <c r="K604" s="124"/>
    </row>
    <row r="605" spans="1:11" s="53" customFormat="1" x14ac:dyDescent="0.25">
      <c r="A605" s="7" t="s">
        <v>83</v>
      </c>
      <c r="B605" s="57" t="s">
        <v>158</v>
      </c>
      <c r="C605" s="59">
        <v>4.8</v>
      </c>
      <c r="D605" s="60" t="s">
        <v>45</v>
      </c>
      <c r="E605" s="61"/>
      <c r="F605" s="59">
        <f t="shared" si="45"/>
        <v>0</v>
      </c>
      <c r="G605" s="126"/>
      <c r="H605" s="124"/>
      <c r="I605" s="124"/>
      <c r="J605" s="124"/>
      <c r="K605" s="124"/>
    </row>
    <row r="606" spans="1:11" s="53" customFormat="1" x14ac:dyDescent="0.25">
      <c r="A606" s="15" t="s">
        <v>85</v>
      </c>
      <c r="B606" s="57" t="s">
        <v>60</v>
      </c>
      <c r="C606" s="59">
        <v>53.2</v>
      </c>
      <c r="D606" s="60" t="s">
        <v>22</v>
      </c>
      <c r="E606" s="61"/>
      <c r="F606" s="59">
        <f t="shared" si="45"/>
        <v>0</v>
      </c>
      <c r="G606" s="137">
        <f>SUM(F603:F606)</f>
        <v>0</v>
      </c>
      <c r="H606" s="124"/>
      <c r="I606" s="124"/>
      <c r="J606" s="124"/>
      <c r="K606" s="124"/>
    </row>
    <row r="607" spans="1:11" s="53" customFormat="1" x14ac:dyDescent="0.25">
      <c r="A607" s="15"/>
      <c r="B607" s="8"/>
      <c r="D607" s="9"/>
      <c r="E607" s="72"/>
      <c r="F607" s="56"/>
      <c r="G607" s="52"/>
      <c r="H607" s="124"/>
      <c r="I607" s="124"/>
      <c r="J607" s="124"/>
      <c r="K607" s="124"/>
    </row>
    <row r="608" spans="1:11" s="53" customFormat="1" x14ac:dyDescent="0.25">
      <c r="A608" s="13" t="s">
        <v>44</v>
      </c>
      <c r="B608" s="142" t="s">
        <v>141</v>
      </c>
      <c r="D608" s="9"/>
      <c r="E608" s="72"/>
      <c r="F608" s="56"/>
      <c r="G608" s="72"/>
      <c r="H608" s="124"/>
      <c r="I608" s="124"/>
      <c r="J608" s="124"/>
      <c r="K608" s="124"/>
    </row>
    <row r="609" spans="1:11" s="53" customFormat="1" x14ac:dyDescent="0.25">
      <c r="A609" s="7" t="s">
        <v>81</v>
      </c>
      <c r="B609" s="57" t="s">
        <v>161</v>
      </c>
      <c r="C609" s="59">
        <v>1</v>
      </c>
      <c r="D609" s="60" t="s">
        <v>11</v>
      </c>
      <c r="E609" s="61"/>
      <c r="F609" s="59">
        <f>C609*E609</f>
        <v>0</v>
      </c>
      <c r="G609" s="130"/>
      <c r="H609" s="124"/>
      <c r="I609" s="124"/>
      <c r="J609" s="124"/>
      <c r="K609" s="124"/>
    </row>
    <row r="610" spans="1:11" s="53" customFormat="1" x14ac:dyDescent="0.25">
      <c r="A610" s="7" t="s">
        <v>82</v>
      </c>
      <c r="B610" s="57" t="s">
        <v>381</v>
      </c>
      <c r="C610" s="59">
        <v>1</v>
      </c>
      <c r="D610" s="60" t="s">
        <v>11</v>
      </c>
      <c r="E610" s="61"/>
      <c r="F610" s="59">
        <f t="shared" ref="F610:F613" si="46">C610*E610</f>
        <v>0</v>
      </c>
      <c r="G610" s="126"/>
      <c r="H610" s="56"/>
      <c r="I610" s="124"/>
      <c r="J610" s="124"/>
      <c r="K610" s="124"/>
    </row>
    <row r="611" spans="1:11" s="53" customFormat="1" x14ac:dyDescent="0.25">
      <c r="A611" s="7" t="s">
        <v>83</v>
      </c>
      <c r="B611" s="57" t="s">
        <v>382</v>
      </c>
      <c r="C611" s="59">
        <v>4</v>
      </c>
      <c r="D611" s="60" t="s">
        <v>11</v>
      </c>
      <c r="E611" s="61"/>
      <c r="F611" s="59">
        <f t="shared" si="46"/>
        <v>0</v>
      </c>
      <c r="G611" s="126"/>
      <c r="H611" s="124"/>
      <c r="I611" s="124"/>
      <c r="J611" s="124"/>
      <c r="K611" s="124"/>
    </row>
    <row r="612" spans="1:11" s="53" customFormat="1" x14ac:dyDescent="0.25">
      <c r="A612" s="7" t="s">
        <v>85</v>
      </c>
      <c r="B612" s="57" t="s">
        <v>150</v>
      </c>
      <c r="C612" s="59">
        <v>1</v>
      </c>
      <c r="D612" s="60" t="s">
        <v>48</v>
      </c>
      <c r="E612" s="61"/>
      <c r="F612" s="59">
        <f t="shared" si="46"/>
        <v>0</v>
      </c>
      <c r="G612" s="126"/>
      <c r="H612" s="124"/>
      <c r="I612" s="124"/>
      <c r="J612" s="124"/>
      <c r="K612" s="124"/>
    </row>
    <row r="613" spans="1:11" s="53" customFormat="1" x14ac:dyDescent="0.25">
      <c r="A613" s="9" t="s">
        <v>86</v>
      </c>
      <c r="B613" s="57" t="s">
        <v>162</v>
      </c>
      <c r="C613" s="59">
        <v>1</v>
      </c>
      <c r="D613" s="60" t="s">
        <v>48</v>
      </c>
      <c r="E613" s="61"/>
      <c r="F613" s="59">
        <f t="shared" si="46"/>
        <v>0</v>
      </c>
      <c r="G613" s="137">
        <f>SUM(F609:F613)</f>
        <v>0</v>
      </c>
      <c r="H613" s="124"/>
      <c r="I613" s="124"/>
      <c r="J613" s="124"/>
      <c r="K613" s="124"/>
    </row>
    <row r="614" spans="1:11" s="53" customFormat="1" ht="13.5" customHeight="1" x14ac:dyDescent="0.25">
      <c r="A614" s="7"/>
      <c r="B614" s="390" t="s">
        <v>383</v>
      </c>
      <c r="C614" s="390"/>
      <c r="D614" s="390"/>
      <c r="E614" s="390"/>
      <c r="F614" s="51" t="s">
        <v>73</v>
      </c>
      <c r="G614" s="52">
        <f>SUM(G589:G613)</f>
        <v>0</v>
      </c>
      <c r="H614" s="124"/>
      <c r="I614" s="124"/>
      <c r="J614" s="124"/>
      <c r="K614" s="124"/>
    </row>
    <row r="615" spans="1:11" s="53" customFormat="1" ht="7.5" customHeight="1" x14ac:dyDescent="0.25">
      <c r="A615" s="7"/>
      <c r="B615" s="8"/>
      <c r="D615" s="9"/>
      <c r="E615" s="72"/>
      <c r="F615" s="56"/>
      <c r="G615" s="72"/>
      <c r="H615" s="124"/>
      <c r="I615" s="124"/>
      <c r="J615" s="124"/>
      <c r="K615" s="124"/>
    </row>
    <row r="616" spans="1:11" s="53" customFormat="1" ht="12.75" customHeight="1" x14ac:dyDescent="0.25">
      <c r="A616" s="2"/>
      <c r="B616" s="389" t="s">
        <v>193</v>
      </c>
      <c r="C616" s="389"/>
      <c r="D616" s="389"/>
      <c r="E616" s="389"/>
      <c r="F616" s="216"/>
      <c r="G616" s="73"/>
      <c r="H616" s="124"/>
      <c r="I616" s="124"/>
      <c r="J616" s="124"/>
      <c r="K616" s="124"/>
    </row>
    <row r="617" spans="1:11" s="53" customFormat="1" ht="7.5" customHeight="1" x14ac:dyDescent="0.25">
      <c r="A617" s="2"/>
      <c r="B617" s="50"/>
      <c r="C617" s="217"/>
      <c r="D617" s="217"/>
      <c r="E617" s="215"/>
      <c r="F617" s="216"/>
      <c r="G617" s="73"/>
      <c r="H617" s="124"/>
      <c r="I617" s="124"/>
      <c r="J617" s="124"/>
      <c r="K617" s="124"/>
    </row>
    <row r="618" spans="1:11" s="53" customFormat="1" x14ac:dyDescent="0.25">
      <c r="A618" s="20" t="s">
        <v>28</v>
      </c>
      <c r="B618" s="21" t="s">
        <v>128</v>
      </c>
      <c r="C618" s="202"/>
      <c r="D618" s="202"/>
      <c r="E618" s="51"/>
      <c r="F618" s="113"/>
      <c r="G618" s="51"/>
      <c r="H618" s="124"/>
      <c r="I618" s="124"/>
      <c r="J618" s="124"/>
      <c r="K618" s="124"/>
    </row>
    <row r="619" spans="1:11" s="53" customFormat="1" x14ac:dyDescent="0.25">
      <c r="A619" s="15" t="s">
        <v>81</v>
      </c>
      <c r="B619" s="101" t="s">
        <v>107</v>
      </c>
      <c r="C619" s="59">
        <v>1</v>
      </c>
      <c r="D619" s="60" t="s">
        <v>48</v>
      </c>
      <c r="E619" s="61"/>
      <c r="F619" s="59">
        <f>C619*E619</f>
        <v>0</v>
      </c>
      <c r="G619" s="203">
        <f>SUM(F619:F619)</f>
        <v>0</v>
      </c>
      <c r="H619" s="124"/>
      <c r="I619" s="124"/>
      <c r="J619" s="124"/>
      <c r="K619" s="124"/>
    </row>
    <row r="620" spans="1:11" s="53" customFormat="1" x14ac:dyDescent="0.25">
      <c r="A620" s="15"/>
      <c r="B620" s="204"/>
      <c r="D620" s="54"/>
      <c r="E620" s="55"/>
      <c r="F620" s="56"/>
      <c r="G620" s="51"/>
      <c r="H620" s="124"/>
      <c r="I620" s="124"/>
      <c r="J620" s="124"/>
      <c r="K620" s="124"/>
    </row>
    <row r="621" spans="1:11" s="53" customFormat="1" x14ac:dyDescent="0.25">
      <c r="A621" s="20" t="s">
        <v>12</v>
      </c>
      <c r="B621" s="21" t="s">
        <v>130</v>
      </c>
      <c r="D621" s="54"/>
      <c r="E621" s="55"/>
      <c r="F621" s="56"/>
      <c r="G621" s="51"/>
      <c r="H621" s="124"/>
      <c r="I621" s="124"/>
      <c r="J621" s="124"/>
      <c r="K621" s="124"/>
    </row>
    <row r="622" spans="1:11" s="53" customFormat="1" x14ac:dyDescent="0.25">
      <c r="A622" s="7" t="s">
        <v>81</v>
      </c>
      <c r="B622" s="57" t="s">
        <v>163</v>
      </c>
      <c r="C622" s="331">
        <v>0.57999999999999996</v>
      </c>
      <c r="D622" s="332" t="s">
        <v>13</v>
      </c>
      <c r="E622" s="61"/>
      <c r="F622" s="59">
        <f>C622*E622</f>
        <v>0</v>
      </c>
      <c r="G622" s="130"/>
      <c r="H622" s="124"/>
      <c r="I622" s="124"/>
      <c r="J622" s="124"/>
      <c r="K622" s="124"/>
    </row>
    <row r="623" spans="1:11" s="53" customFormat="1" x14ac:dyDescent="0.25">
      <c r="A623" s="14" t="s">
        <v>82</v>
      </c>
      <c r="B623" s="57" t="s">
        <v>202</v>
      </c>
      <c r="C623" s="59">
        <v>4.03</v>
      </c>
      <c r="D623" s="60" t="s">
        <v>13</v>
      </c>
      <c r="E623" s="61"/>
      <c r="F623" s="59">
        <f>C623*E623</f>
        <v>0</v>
      </c>
      <c r="G623" s="137">
        <f>SUM(F622:F623)</f>
        <v>0</v>
      </c>
      <c r="H623" s="113"/>
      <c r="I623" s="124"/>
      <c r="J623" s="124"/>
      <c r="K623" s="124"/>
    </row>
    <row r="624" spans="1:11" s="53" customFormat="1" x14ac:dyDescent="0.25">
      <c r="A624" s="14"/>
      <c r="B624" s="8"/>
      <c r="D624" s="9"/>
      <c r="E624" s="72"/>
      <c r="F624" s="56"/>
      <c r="G624" s="52"/>
      <c r="H624" s="113"/>
      <c r="I624" s="124"/>
      <c r="J624" s="124"/>
      <c r="K624" s="124"/>
    </row>
    <row r="625" spans="1:11" s="53" customFormat="1" x14ac:dyDescent="0.25">
      <c r="A625" s="20" t="s">
        <v>29</v>
      </c>
      <c r="B625" s="21" t="s">
        <v>131</v>
      </c>
      <c r="D625" s="54"/>
      <c r="E625" s="55"/>
      <c r="F625" s="56"/>
      <c r="G625" s="51"/>
      <c r="H625" s="124"/>
      <c r="I625" s="124"/>
      <c r="J625" s="124"/>
      <c r="K625" s="124"/>
    </row>
    <row r="626" spans="1:11" s="53" customFormat="1" ht="15.75" customHeight="1" x14ac:dyDescent="0.25">
      <c r="A626" s="7" t="s">
        <v>81</v>
      </c>
      <c r="B626" s="57" t="s">
        <v>182</v>
      </c>
      <c r="C626" s="59">
        <v>38.369999999999997</v>
      </c>
      <c r="D626" s="60" t="s">
        <v>22</v>
      </c>
      <c r="E626" s="61"/>
      <c r="F626" s="59">
        <f>C626*E626</f>
        <v>0</v>
      </c>
      <c r="G626" s="203">
        <f>SUM(F626)</f>
        <v>0</v>
      </c>
      <c r="H626" s="124"/>
      <c r="I626" s="113"/>
      <c r="J626" s="124"/>
      <c r="K626" s="124"/>
    </row>
    <row r="627" spans="1:11" s="53" customFormat="1" ht="15.75" customHeight="1" x14ac:dyDescent="0.25">
      <c r="A627" s="7"/>
      <c r="B627" s="8"/>
      <c r="D627" s="9"/>
      <c r="E627" s="72"/>
      <c r="F627" s="56"/>
      <c r="G627" s="52"/>
      <c r="H627" s="124"/>
      <c r="I627" s="113"/>
      <c r="J627" s="124"/>
      <c r="K627" s="124"/>
    </row>
    <row r="628" spans="1:11" s="53" customFormat="1" x14ac:dyDescent="0.25">
      <c r="A628" s="20" t="s">
        <v>43</v>
      </c>
      <c r="B628" s="21" t="s">
        <v>132</v>
      </c>
      <c r="D628" s="54"/>
      <c r="E628" s="55"/>
      <c r="F628" s="56"/>
      <c r="G628" s="51"/>
      <c r="H628" s="124"/>
      <c r="I628" s="124"/>
      <c r="J628" s="124"/>
      <c r="K628" s="124"/>
    </row>
    <row r="629" spans="1:11" s="53" customFormat="1" x14ac:dyDescent="0.25">
      <c r="A629" s="7" t="s">
        <v>81</v>
      </c>
      <c r="B629" s="57" t="s">
        <v>151</v>
      </c>
      <c r="C629" s="59">
        <v>38.369999999999997</v>
      </c>
      <c r="D629" s="60" t="s">
        <v>22</v>
      </c>
      <c r="E629" s="61"/>
      <c r="F629" s="59">
        <f>C629*E629</f>
        <v>0</v>
      </c>
      <c r="G629" s="130"/>
      <c r="H629" s="124"/>
      <c r="I629" s="124"/>
      <c r="J629" s="124"/>
      <c r="K629" s="124"/>
    </row>
    <row r="630" spans="1:11" s="53" customFormat="1" x14ac:dyDescent="0.25">
      <c r="A630" s="7" t="s">
        <v>82</v>
      </c>
      <c r="B630" s="57" t="s">
        <v>152</v>
      </c>
      <c r="C630" s="59">
        <v>38.369999999999997</v>
      </c>
      <c r="D630" s="60" t="s">
        <v>22</v>
      </c>
      <c r="E630" s="61"/>
      <c r="F630" s="59">
        <f t="shared" ref="F630:F633" si="47">C630*E630</f>
        <v>0</v>
      </c>
      <c r="G630" s="126"/>
      <c r="H630" s="124"/>
      <c r="I630" s="124"/>
      <c r="J630" s="124"/>
      <c r="K630" s="124"/>
    </row>
    <row r="631" spans="1:11" s="53" customFormat="1" x14ac:dyDescent="0.25">
      <c r="A631" s="7" t="s">
        <v>86</v>
      </c>
      <c r="B631" s="57" t="s">
        <v>226</v>
      </c>
      <c r="C631" s="59">
        <v>46.06</v>
      </c>
      <c r="D631" s="60" t="s">
        <v>22</v>
      </c>
      <c r="E631" s="61"/>
      <c r="F631" s="59">
        <f t="shared" si="47"/>
        <v>0</v>
      </c>
      <c r="G631" s="126"/>
      <c r="H631" s="124"/>
      <c r="I631" s="124"/>
      <c r="J631" s="124"/>
      <c r="K631" s="124"/>
    </row>
    <row r="632" spans="1:11" s="53" customFormat="1" x14ac:dyDescent="0.25">
      <c r="A632" s="7" t="s">
        <v>88</v>
      </c>
      <c r="B632" s="57" t="s">
        <v>153</v>
      </c>
      <c r="C632" s="59">
        <f>C631</f>
        <v>46.06</v>
      </c>
      <c r="D632" s="60" t="s">
        <v>22</v>
      </c>
      <c r="E632" s="61"/>
      <c r="F632" s="59">
        <f t="shared" si="47"/>
        <v>0</v>
      </c>
      <c r="G632" s="126"/>
      <c r="H632" s="124"/>
      <c r="I632" s="124"/>
      <c r="J632" s="124"/>
      <c r="K632" s="124"/>
    </row>
    <row r="633" spans="1:11" s="53" customFormat="1" x14ac:dyDescent="0.25">
      <c r="A633" s="7" t="s">
        <v>90</v>
      </c>
      <c r="B633" s="57" t="s">
        <v>158</v>
      </c>
      <c r="C633" s="59">
        <v>101.52</v>
      </c>
      <c r="D633" s="60" t="s">
        <v>45</v>
      </c>
      <c r="E633" s="61"/>
      <c r="F633" s="59">
        <f t="shared" si="47"/>
        <v>0</v>
      </c>
      <c r="G633" s="137">
        <f>SUM(F629:F633)</f>
        <v>0</v>
      </c>
      <c r="H633" s="124"/>
      <c r="I633" s="124"/>
      <c r="J633" s="124"/>
      <c r="K633" s="124"/>
    </row>
    <row r="634" spans="1:11" s="53" customFormat="1" x14ac:dyDescent="0.25">
      <c r="A634" s="7"/>
      <c r="B634" s="8"/>
      <c r="D634" s="9"/>
      <c r="E634" s="72"/>
      <c r="F634" s="56"/>
      <c r="G634" s="52"/>
      <c r="H634" s="124"/>
      <c r="I634" s="124"/>
      <c r="J634" s="124"/>
      <c r="K634" s="124"/>
    </row>
    <row r="635" spans="1:11" s="53" customFormat="1" x14ac:dyDescent="0.25">
      <c r="A635" s="13" t="s">
        <v>44</v>
      </c>
      <c r="B635" s="142" t="s">
        <v>133</v>
      </c>
      <c r="D635" s="9"/>
      <c r="E635" s="72"/>
      <c r="F635" s="56"/>
      <c r="G635" s="72"/>
      <c r="H635" s="124"/>
      <c r="I635" s="124"/>
      <c r="J635" s="124"/>
      <c r="K635" s="124"/>
    </row>
    <row r="636" spans="1:11" s="53" customFormat="1" x14ac:dyDescent="0.25">
      <c r="A636" s="7" t="s">
        <v>81</v>
      </c>
      <c r="B636" s="57" t="s">
        <v>173</v>
      </c>
      <c r="C636" s="59">
        <v>25</v>
      </c>
      <c r="D636" s="60" t="s">
        <v>22</v>
      </c>
      <c r="E636" s="61"/>
      <c r="F636" s="59">
        <f>C636*E636</f>
        <v>0</v>
      </c>
      <c r="G636" s="203">
        <f>SUM(F636:F636)</f>
        <v>0</v>
      </c>
      <c r="H636" s="124"/>
      <c r="I636" s="124"/>
      <c r="J636" s="124"/>
      <c r="K636" s="124"/>
    </row>
    <row r="637" spans="1:11" s="53" customFormat="1" x14ac:dyDescent="0.25">
      <c r="A637" s="7"/>
      <c r="B637" s="8"/>
      <c r="D637" s="9"/>
      <c r="E637" s="72"/>
      <c r="F637" s="56"/>
      <c r="G637" s="52"/>
      <c r="H637" s="124"/>
      <c r="I637" s="124"/>
      <c r="J637" s="124"/>
      <c r="K637" s="124"/>
    </row>
    <row r="638" spans="1:11" s="53" customFormat="1" x14ac:dyDescent="0.25">
      <c r="A638" s="13" t="s">
        <v>46</v>
      </c>
      <c r="B638" s="142" t="s">
        <v>135</v>
      </c>
      <c r="D638" s="9"/>
      <c r="E638" s="72"/>
      <c r="F638" s="56"/>
      <c r="G638" s="72"/>
      <c r="H638" s="124"/>
      <c r="I638" s="124"/>
      <c r="J638" s="124"/>
      <c r="K638" s="124"/>
    </row>
    <row r="639" spans="1:11" s="53" customFormat="1" x14ac:dyDescent="0.25">
      <c r="A639" s="7" t="s">
        <v>81</v>
      </c>
      <c r="B639" s="57" t="s">
        <v>98</v>
      </c>
      <c r="C639" s="59">
        <v>40.299999999999997</v>
      </c>
      <c r="D639" s="60" t="s">
        <v>22</v>
      </c>
      <c r="E639" s="61"/>
      <c r="F639" s="59">
        <f>C639*E639</f>
        <v>0</v>
      </c>
      <c r="G639" s="130"/>
      <c r="H639" s="124"/>
      <c r="I639" s="124"/>
      <c r="J639" s="124"/>
      <c r="K639" s="124"/>
    </row>
    <row r="640" spans="1:11" s="53" customFormat="1" ht="38.25" x14ac:dyDescent="0.25">
      <c r="A640" s="7" t="s">
        <v>82</v>
      </c>
      <c r="B640" s="57" t="s">
        <v>210</v>
      </c>
      <c r="C640" s="59">
        <v>44.06</v>
      </c>
      <c r="D640" s="60" t="s">
        <v>22</v>
      </c>
      <c r="E640" s="61"/>
      <c r="F640" s="59">
        <f t="shared" ref="F640:F643" si="48">C640*E640</f>
        <v>0</v>
      </c>
      <c r="G640" s="126"/>
      <c r="H640" s="124"/>
      <c r="I640" s="124"/>
      <c r="J640" s="124"/>
      <c r="K640" s="124"/>
    </row>
    <row r="641" spans="1:11" s="53" customFormat="1" x14ac:dyDescent="0.25">
      <c r="A641" s="7" t="s">
        <v>83</v>
      </c>
      <c r="B641" s="57" t="s">
        <v>99</v>
      </c>
      <c r="C641" s="59">
        <v>18.8</v>
      </c>
      <c r="D641" s="60" t="s">
        <v>45</v>
      </c>
      <c r="E641" s="61"/>
      <c r="F641" s="59">
        <f t="shared" si="48"/>
        <v>0</v>
      </c>
      <c r="G641" s="126"/>
      <c r="H641" s="124"/>
      <c r="I641" s="124"/>
      <c r="J641" s="124"/>
      <c r="K641" s="124"/>
    </row>
    <row r="642" spans="1:11" s="53" customFormat="1" x14ac:dyDescent="0.25">
      <c r="A642" s="7" t="s">
        <v>85</v>
      </c>
      <c r="B642" s="57" t="s">
        <v>100</v>
      </c>
      <c r="C642" s="59">
        <v>1</v>
      </c>
      <c r="D642" s="60" t="s">
        <v>11</v>
      </c>
      <c r="E642" s="61"/>
      <c r="F642" s="59">
        <f t="shared" si="48"/>
        <v>0</v>
      </c>
      <c r="G642" s="126"/>
      <c r="H642" s="124"/>
      <c r="I642" s="124"/>
      <c r="J642" s="124"/>
      <c r="K642" s="124"/>
    </row>
    <row r="643" spans="1:11" s="53" customFormat="1" x14ac:dyDescent="0.25">
      <c r="A643" s="7" t="s">
        <v>86</v>
      </c>
      <c r="B643" s="57" t="s">
        <v>159</v>
      </c>
      <c r="C643" s="59">
        <v>3.88</v>
      </c>
      <c r="D643" s="60" t="s">
        <v>22</v>
      </c>
      <c r="E643" s="61"/>
      <c r="F643" s="59">
        <f t="shared" si="48"/>
        <v>0</v>
      </c>
      <c r="G643" s="137">
        <f>SUM(F639:F643)</f>
        <v>0</v>
      </c>
      <c r="H643" s="124"/>
      <c r="I643" s="124"/>
      <c r="J643" s="124"/>
      <c r="K643" s="124"/>
    </row>
    <row r="644" spans="1:11" s="53" customFormat="1" x14ac:dyDescent="0.25">
      <c r="A644" s="7"/>
      <c r="B644" s="8"/>
      <c r="D644" s="9"/>
      <c r="E644" s="72"/>
      <c r="F644" s="56"/>
      <c r="G644" s="52"/>
      <c r="H644" s="124"/>
      <c r="I644" s="124"/>
      <c r="J644" s="124"/>
      <c r="K644" s="124"/>
    </row>
    <row r="645" spans="1:11" s="53" customFormat="1" x14ac:dyDescent="0.25">
      <c r="A645" s="13" t="s">
        <v>49</v>
      </c>
      <c r="B645" s="142" t="s">
        <v>137</v>
      </c>
      <c r="D645" s="9"/>
      <c r="E645" s="72"/>
      <c r="F645" s="56"/>
      <c r="G645" s="72"/>
      <c r="H645" s="124"/>
      <c r="I645" s="124"/>
      <c r="J645" s="124"/>
      <c r="K645" s="124"/>
    </row>
    <row r="646" spans="1:11" s="53" customFormat="1" x14ac:dyDescent="0.25">
      <c r="A646" s="7" t="s">
        <v>81</v>
      </c>
      <c r="B646" s="57" t="s">
        <v>179</v>
      </c>
      <c r="C646" s="59">
        <v>3.36</v>
      </c>
      <c r="D646" s="60" t="s">
        <v>22</v>
      </c>
      <c r="E646" s="61"/>
      <c r="F646" s="59">
        <f>C646*E646</f>
        <v>0</v>
      </c>
      <c r="G646" s="130"/>
      <c r="H646" s="124"/>
      <c r="I646" s="124"/>
      <c r="J646" s="124"/>
      <c r="K646" s="124"/>
    </row>
    <row r="647" spans="1:11" s="53" customFormat="1" x14ac:dyDescent="0.25">
      <c r="A647" s="7" t="s">
        <v>82</v>
      </c>
      <c r="B647" s="57" t="s">
        <v>180</v>
      </c>
      <c r="C647" s="59">
        <v>1.47</v>
      </c>
      <c r="D647" s="60" t="s">
        <v>22</v>
      </c>
      <c r="E647" s="61"/>
      <c r="F647" s="59">
        <f>C647*E647</f>
        <v>0</v>
      </c>
      <c r="G647" s="137">
        <f>SUM(F646:F647)</f>
        <v>0</v>
      </c>
      <c r="H647" s="124"/>
      <c r="I647" s="124"/>
      <c r="J647" s="124"/>
      <c r="K647" s="124"/>
    </row>
    <row r="648" spans="1:11" s="53" customFormat="1" x14ac:dyDescent="0.25">
      <c r="A648" s="7"/>
      <c r="B648" s="8"/>
      <c r="D648" s="9"/>
      <c r="E648" s="72"/>
      <c r="F648" s="56"/>
      <c r="G648" s="52"/>
      <c r="H648" s="124"/>
      <c r="I648" s="124"/>
      <c r="J648" s="124"/>
      <c r="K648" s="124"/>
    </row>
    <row r="649" spans="1:11" s="53" customFormat="1" x14ac:dyDescent="0.25">
      <c r="A649" s="13" t="s">
        <v>50</v>
      </c>
      <c r="B649" s="142" t="s">
        <v>140</v>
      </c>
      <c r="D649" s="9"/>
      <c r="E649" s="72"/>
      <c r="F649" s="56"/>
      <c r="G649" s="72"/>
      <c r="H649" s="124"/>
      <c r="I649" s="124"/>
      <c r="J649" s="124"/>
      <c r="K649" s="124"/>
    </row>
    <row r="650" spans="1:11" s="53" customFormat="1" x14ac:dyDescent="0.25">
      <c r="A650" s="7" t="s">
        <v>81</v>
      </c>
      <c r="B650" s="57" t="s">
        <v>146</v>
      </c>
      <c r="C650" s="59">
        <f>C651+C652</f>
        <v>122.8</v>
      </c>
      <c r="D650" s="60" t="s">
        <v>22</v>
      </c>
      <c r="E650" s="61"/>
      <c r="F650" s="59">
        <f>C650*E650</f>
        <v>0</v>
      </c>
      <c r="G650" s="130"/>
      <c r="H650" s="124"/>
      <c r="I650" s="124"/>
      <c r="J650" s="124"/>
      <c r="K650" s="124"/>
    </row>
    <row r="651" spans="1:11" s="53" customFormat="1" x14ac:dyDescent="0.25">
      <c r="A651" s="7" t="s">
        <v>82</v>
      </c>
      <c r="B651" s="57" t="s">
        <v>155</v>
      </c>
      <c r="C651" s="59">
        <v>63.37</v>
      </c>
      <c r="D651" s="60" t="s">
        <v>22</v>
      </c>
      <c r="E651" s="61"/>
      <c r="F651" s="59">
        <f>C651*E651</f>
        <v>0</v>
      </c>
      <c r="G651" s="126"/>
      <c r="H651" s="124"/>
      <c r="I651" s="124"/>
      <c r="J651" s="124"/>
      <c r="K651" s="124"/>
    </row>
    <row r="652" spans="1:11" s="53" customFormat="1" x14ac:dyDescent="0.25">
      <c r="A652" s="9" t="s">
        <v>83</v>
      </c>
      <c r="B652" s="57" t="s">
        <v>156</v>
      </c>
      <c r="C652" s="59">
        <v>59.43</v>
      </c>
      <c r="D652" s="60" t="s">
        <v>22</v>
      </c>
      <c r="E652" s="61"/>
      <c r="F652" s="59">
        <f>C652*E652</f>
        <v>0</v>
      </c>
      <c r="G652" s="137">
        <f>SUM(F650:F652)</f>
        <v>0</v>
      </c>
      <c r="H652" s="124"/>
      <c r="I652" s="124"/>
      <c r="J652" s="124"/>
      <c r="K652" s="124"/>
    </row>
    <row r="653" spans="1:11" s="53" customFormat="1" ht="20.25" customHeight="1" x14ac:dyDescent="0.25">
      <c r="A653" s="7"/>
      <c r="B653" s="395" t="s">
        <v>385</v>
      </c>
      <c r="C653" s="395"/>
      <c r="D653" s="395"/>
      <c r="E653" s="395"/>
      <c r="F653" s="51" t="s">
        <v>73</v>
      </c>
      <c r="G653" s="52">
        <f>SUM(G619:G652)</f>
        <v>0</v>
      </c>
      <c r="H653" s="124"/>
      <c r="I653" s="124"/>
      <c r="J653" s="124"/>
      <c r="K653" s="124"/>
    </row>
    <row r="654" spans="1:11" s="53" customFormat="1" ht="7.5" customHeight="1" x14ac:dyDescent="0.25">
      <c r="A654" s="7"/>
      <c r="B654" s="8"/>
      <c r="D654" s="9"/>
      <c r="E654" s="72"/>
      <c r="F654" s="56"/>
      <c r="G654" s="72"/>
      <c r="H654" s="124"/>
      <c r="I654" s="124"/>
      <c r="J654" s="124"/>
      <c r="K654" s="124"/>
    </row>
    <row r="655" spans="1:11" s="53" customFormat="1" x14ac:dyDescent="0.25">
      <c r="A655" s="2"/>
      <c r="B655" s="389" t="s">
        <v>496</v>
      </c>
      <c r="C655" s="389"/>
      <c r="D655" s="389"/>
      <c r="E655" s="389"/>
      <c r="F655" s="389"/>
      <c r="G655" s="73"/>
      <c r="H655" s="124"/>
      <c r="I655" s="124"/>
      <c r="J655" s="124"/>
      <c r="K655" s="124"/>
    </row>
    <row r="656" spans="1:11" s="53" customFormat="1" ht="7.5" customHeight="1" x14ac:dyDescent="0.25">
      <c r="A656" s="2"/>
      <c r="B656" s="50"/>
      <c r="C656" s="217"/>
      <c r="D656" s="217"/>
      <c r="E656" s="215"/>
      <c r="F656" s="216"/>
      <c r="G656" s="73"/>
      <c r="H656" s="124"/>
      <c r="I656" s="124"/>
      <c r="J656" s="124"/>
      <c r="K656" s="124"/>
    </row>
    <row r="657" spans="1:11" s="53" customFormat="1" x14ac:dyDescent="0.25">
      <c r="A657" s="20" t="s">
        <v>28</v>
      </c>
      <c r="B657" s="21" t="s">
        <v>128</v>
      </c>
      <c r="C657" s="202"/>
      <c r="D657" s="202"/>
      <c r="E657" s="51"/>
      <c r="F657" s="113"/>
      <c r="G657" s="51"/>
      <c r="H657" s="124"/>
      <c r="I657" s="124"/>
      <c r="J657" s="124"/>
      <c r="K657" s="124"/>
    </row>
    <row r="658" spans="1:11" s="53" customFormat="1" x14ac:dyDescent="0.25">
      <c r="A658" s="15" t="s">
        <v>81</v>
      </c>
      <c r="B658" s="101" t="s">
        <v>107</v>
      </c>
      <c r="C658" s="59">
        <v>1</v>
      </c>
      <c r="D658" s="60" t="s">
        <v>48</v>
      </c>
      <c r="E658" s="61"/>
      <c r="F658" s="59">
        <f>C658*E658</f>
        <v>0</v>
      </c>
      <c r="G658" s="203">
        <f>SUM(F658:F658)</f>
        <v>0</v>
      </c>
      <c r="H658" s="124"/>
      <c r="I658" s="124"/>
      <c r="J658" s="124"/>
      <c r="K658" s="124"/>
    </row>
    <row r="659" spans="1:11" s="53" customFormat="1" x14ac:dyDescent="0.25">
      <c r="A659" s="15"/>
      <c r="B659" s="204"/>
      <c r="D659" s="54"/>
      <c r="E659" s="55"/>
      <c r="F659" s="56"/>
      <c r="G659" s="51"/>
      <c r="H659" s="124"/>
      <c r="I659" s="124"/>
      <c r="J659" s="124"/>
      <c r="K659" s="124"/>
    </row>
    <row r="660" spans="1:11" s="53" customFormat="1" x14ac:dyDescent="0.25">
      <c r="A660" s="20" t="s">
        <v>12</v>
      </c>
      <c r="B660" s="21" t="s">
        <v>129</v>
      </c>
      <c r="D660" s="54"/>
      <c r="E660" s="55"/>
      <c r="F660" s="56"/>
      <c r="G660" s="51"/>
      <c r="H660" s="124"/>
      <c r="I660" s="124"/>
      <c r="J660" s="124"/>
      <c r="K660" s="124"/>
    </row>
    <row r="661" spans="1:11" s="53" customFormat="1" x14ac:dyDescent="0.25">
      <c r="A661" s="7" t="s">
        <v>81</v>
      </c>
      <c r="B661" s="57" t="s">
        <v>58</v>
      </c>
      <c r="C661" s="59">
        <v>154.21</v>
      </c>
      <c r="D661" s="60" t="s">
        <v>13</v>
      </c>
      <c r="E661" s="61"/>
      <c r="F661" s="59">
        <f>C661*E661</f>
        <v>0</v>
      </c>
      <c r="G661" s="130"/>
      <c r="H661" s="124"/>
      <c r="I661" s="124"/>
      <c r="J661" s="124"/>
      <c r="K661" s="124"/>
    </row>
    <row r="662" spans="1:11" s="53" customFormat="1" x14ac:dyDescent="0.25">
      <c r="A662" s="7" t="s">
        <v>82</v>
      </c>
      <c r="B662" s="57" t="s">
        <v>144</v>
      </c>
      <c r="C662" s="59">
        <v>63.2</v>
      </c>
      <c r="D662" s="60" t="s">
        <v>22</v>
      </c>
      <c r="E662" s="61"/>
      <c r="F662" s="59">
        <f t="shared" ref="F662:F664" si="49">C662*E662</f>
        <v>0</v>
      </c>
      <c r="G662" s="126"/>
      <c r="H662" s="124"/>
      <c r="I662" s="124"/>
      <c r="J662" s="124"/>
      <c r="K662" s="124"/>
    </row>
    <row r="663" spans="1:11" s="53" customFormat="1" x14ac:dyDescent="0.25">
      <c r="A663" s="7" t="s">
        <v>83</v>
      </c>
      <c r="B663" s="57" t="s">
        <v>84</v>
      </c>
      <c r="C663" s="59">
        <v>7.41</v>
      </c>
      <c r="D663" s="60" t="s">
        <v>13</v>
      </c>
      <c r="E663" s="61"/>
      <c r="F663" s="59">
        <f t="shared" si="49"/>
        <v>0</v>
      </c>
      <c r="G663" s="126"/>
      <c r="H663" s="124"/>
      <c r="I663" s="124"/>
      <c r="J663" s="124"/>
      <c r="K663" s="124"/>
    </row>
    <row r="664" spans="1:11" s="53" customFormat="1" x14ac:dyDescent="0.25">
      <c r="A664" s="7" t="s">
        <v>85</v>
      </c>
      <c r="B664" s="57" t="s">
        <v>70</v>
      </c>
      <c r="C664" s="59">
        <v>200.47</v>
      </c>
      <c r="D664" s="60" t="s">
        <v>13</v>
      </c>
      <c r="E664" s="61"/>
      <c r="F664" s="59">
        <f t="shared" si="49"/>
        <v>0</v>
      </c>
      <c r="G664" s="137">
        <f>SUM(F661:F664)</f>
        <v>0</v>
      </c>
      <c r="H664" s="124"/>
      <c r="I664" s="124"/>
      <c r="J664" s="124"/>
      <c r="K664" s="124"/>
    </row>
    <row r="665" spans="1:11" s="53" customFormat="1" x14ac:dyDescent="0.25">
      <c r="A665" s="7"/>
      <c r="B665" s="8"/>
      <c r="D665" s="9"/>
      <c r="E665" s="72"/>
      <c r="F665" s="56"/>
      <c r="G665" s="52"/>
      <c r="H665" s="124"/>
      <c r="I665" s="124"/>
      <c r="J665" s="124"/>
      <c r="K665" s="124"/>
    </row>
    <row r="666" spans="1:11" s="53" customFormat="1" x14ac:dyDescent="0.25">
      <c r="A666" s="20" t="s">
        <v>29</v>
      </c>
      <c r="B666" s="21" t="s">
        <v>130</v>
      </c>
      <c r="D666" s="54"/>
      <c r="E666" s="55"/>
      <c r="F666" s="56"/>
      <c r="G666" s="51"/>
      <c r="H666" s="124"/>
      <c r="I666" s="124"/>
      <c r="J666" s="124"/>
      <c r="K666" s="124"/>
    </row>
    <row r="667" spans="1:11" s="53" customFormat="1" x14ac:dyDescent="0.25">
      <c r="A667" s="7" t="s">
        <v>81</v>
      </c>
      <c r="B667" s="330" t="s">
        <v>516</v>
      </c>
      <c r="C667" s="331">
        <v>5.37</v>
      </c>
      <c r="D667" s="332" t="s">
        <v>13</v>
      </c>
      <c r="E667" s="61"/>
      <c r="F667" s="59">
        <f t="shared" ref="F667:F672" si="50">C667*E667</f>
        <v>0</v>
      </c>
      <c r="G667" s="130"/>
      <c r="H667" s="124"/>
      <c r="I667" s="124"/>
      <c r="J667" s="124"/>
      <c r="K667" s="124"/>
    </row>
    <row r="668" spans="1:11" s="53" customFormat="1" x14ac:dyDescent="0.25">
      <c r="A668" s="14" t="s">
        <v>82</v>
      </c>
      <c r="B668" s="57" t="s">
        <v>197</v>
      </c>
      <c r="C668" s="331">
        <v>1.05</v>
      </c>
      <c r="D668" s="332" t="s">
        <v>13</v>
      </c>
      <c r="E668" s="61"/>
      <c r="F668" s="59">
        <f t="shared" si="50"/>
        <v>0</v>
      </c>
      <c r="G668" s="126"/>
      <c r="H668" s="124"/>
      <c r="I668" s="124"/>
      <c r="J668" s="124"/>
      <c r="K668" s="124"/>
    </row>
    <row r="669" spans="1:11" s="53" customFormat="1" x14ac:dyDescent="0.25">
      <c r="A669" s="14" t="s">
        <v>83</v>
      </c>
      <c r="B669" s="57" t="s">
        <v>520</v>
      </c>
      <c r="C669" s="331">
        <v>0.08</v>
      </c>
      <c r="D669" s="332" t="s">
        <v>13</v>
      </c>
      <c r="E669" s="61"/>
      <c r="F669" s="59">
        <f t="shared" si="50"/>
        <v>0</v>
      </c>
      <c r="G669" s="126"/>
      <c r="I669" s="113"/>
      <c r="J669" s="124"/>
      <c r="K669" s="124"/>
    </row>
    <row r="670" spans="1:11" s="53" customFormat="1" x14ac:dyDescent="0.25">
      <c r="A670" s="14" t="s">
        <v>85</v>
      </c>
      <c r="B670" s="57" t="s">
        <v>519</v>
      </c>
      <c r="C670" s="331">
        <v>1.1200000000000001</v>
      </c>
      <c r="D670" s="332" t="s">
        <v>13</v>
      </c>
      <c r="E670" s="61"/>
      <c r="F670" s="59">
        <f t="shared" si="50"/>
        <v>0</v>
      </c>
      <c r="G670" s="126"/>
      <c r="H670" s="124"/>
      <c r="I670" s="124"/>
      <c r="J670" s="124"/>
      <c r="K670" s="124"/>
    </row>
    <row r="671" spans="1:11" s="53" customFormat="1" x14ac:dyDescent="0.25">
      <c r="A671" s="14" t="s">
        <v>86</v>
      </c>
      <c r="B671" s="57" t="s">
        <v>196</v>
      </c>
      <c r="C671" s="59">
        <v>5.15</v>
      </c>
      <c r="D671" s="60" t="s">
        <v>13</v>
      </c>
      <c r="E671" s="61"/>
      <c r="F671" s="59">
        <f t="shared" si="50"/>
        <v>0</v>
      </c>
      <c r="G671" s="126"/>
      <c r="H671" s="124"/>
      <c r="I671" s="124"/>
      <c r="J671" s="124"/>
      <c r="K671" s="124"/>
    </row>
    <row r="672" spans="1:11" s="53" customFormat="1" x14ac:dyDescent="0.25">
      <c r="A672" s="14" t="s">
        <v>19</v>
      </c>
      <c r="B672" s="57" t="s">
        <v>517</v>
      </c>
      <c r="C672" s="59">
        <v>1.54</v>
      </c>
      <c r="D672" s="60" t="s">
        <v>13</v>
      </c>
      <c r="E672" s="61"/>
      <c r="F672" s="59">
        <f t="shared" si="50"/>
        <v>0</v>
      </c>
      <c r="G672" s="137">
        <f>SUM(F667:F672)</f>
        <v>0</v>
      </c>
      <c r="H672" s="113"/>
      <c r="I672" s="124"/>
      <c r="J672" s="124"/>
      <c r="K672" s="124"/>
    </row>
    <row r="673" spans="1:11" s="53" customFormat="1" x14ac:dyDescent="0.25">
      <c r="A673" s="14"/>
      <c r="B673" s="8"/>
      <c r="D673" s="9"/>
      <c r="E673" s="72"/>
      <c r="F673" s="56"/>
      <c r="G673" s="52"/>
      <c r="H673" s="113"/>
      <c r="I673" s="124"/>
      <c r="J673" s="124"/>
      <c r="K673" s="124"/>
    </row>
    <row r="674" spans="1:11" s="53" customFormat="1" x14ac:dyDescent="0.25">
      <c r="A674" s="20" t="s">
        <v>43</v>
      </c>
      <c r="B674" s="21" t="s">
        <v>131</v>
      </c>
      <c r="D674" s="54"/>
      <c r="E674" s="55"/>
      <c r="F674" s="56"/>
      <c r="G674" s="51"/>
      <c r="H674" s="124"/>
      <c r="I674" s="124"/>
      <c r="J674" s="124"/>
      <c r="K674" s="124"/>
    </row>
    <row r="675" spans="1:11" s="53" customFormat="1" ht="15.75" customHeight="1" x14ac:dyDescent="0.25">
      <c r="A675" s="7" t="s">
        <v>81</v>
      </c>
      <c r="B675" s="57" t="s">
        <v>198</v>
      </c>
      <c r="C675" s="59">
        <v>73.55</v>
      </c>
      <c r="D675" s="60" t="s">
        <v>22</v>
      </c>
      <c r="E675" s="61"/>
      <c r="F675" s="59">
        <f>C675*E675</f>
        <v>0</v>
      </c>
      <c r="G675" s="130"/>
      <c r="H675" s="124"/>
      <c r="I675" s="124"/>
      <c r="J675" s="124"/>
      <c r="K675" s="124"/>
    </row>
    <row r="676" spans="1:11" s="53" customFormat="1" x14ac:dyDescent="0.25">
      <c r="A676" s="7" t="s">
        <v>82</v>
      </c>
      <c r="B676" s="57" t="s">
        <v>518</v>
      </c>
      <c r="C676" s="59">
        <v>7.59</v>
      </c>
      <c r="D676" s="60" t="s">
        <v>22</v>
      </c>
      <c r="E676" s="61"/>
      <c r="F676" s="59">
        <f>C676*E676</f>
        <v>0</v>
      </c>
      <c r="G676" s="137">
        <f>SUM(F675:F676)</f>
        <v>0</v>
      </c>
      <c r="H676" s="124"/>
      <c r="I676" s="124"/>
      <c r="J676" s="124"/>
      <c r="K676" s="124"/>
    </row>
    <row r="677" spans="1:11" s="53" customFormat="1" x14ac:dyDescent="0.25">
      <c r="A677" s="7"/>
      <c r="B677" s="8"/>
      <c r="D677" s="9"/>
      <c r="E677" s="72"/>
      <c r="F677" s="56"/>
      <c r="G677" s="52"/>
      <c r="H677" s="124"/>
      <c r="I677" s="124"/>
      <c r="J677" s="124"/>
      <c r="K677" s="124"/>
    </row>
    <row r="678" spans="1:11" s="53" customFormat="1" x14ac:dyDescent="0.25">
      <c r="A678" s="20" t="s">
        <v>44</v>
      </c>
      <c r="B678" s="21" t="s">
        <v>132</v>
      </c>
      <c r="D678" s="54"/>
      <c r="E678" s="55"/>
      <c r="F678" s="56"/>
      <c r="G678" s="51"/>
      <c r="H678" s="124"/>
      <c r="I678" s="124"/>
      <c r="J678" s="124"/>
      <c r="K678" s="124"/>
    </row>
    <row r="679" spans="1:11" s="53" customFormat="1" x14ac:dyDescent="0.25">
      <c r="A679" s="7" t="s">
        <v>81</v>
      </c>
      <c r="B679" s="57" t="s">
        <v>160</v>
      </c>
      <c r="C679" s="59">
        <v>106.47</v>
      </c>
      <c r="D679" s="60" t="s">
        <v>22</v>
      </c>
      <c r="E679" s="61"/>
      <c r="F679" s="59">
        <f>C679*E679</f>
        <v>0</v>
      </c>
      <c r="G679" s="130"/>
      <c r="H679" s="124"/>
      <c r="I679" s="124"/>
      <c r="J679" s="124"/>
      <c r="K679" s="124"/>
    </row>
    <row r="680" spans="1:11" s="53" customFormat="1" x14ac:dyDescent="0.25">
      <c r="A680" s="7" t="s">
        <v>82</v>
      </c>
      <c r="B680" s="57" t="s">
        <v>57</v>
      </c>
      <c r="C680" s="59">
        <v>42.8</v>
      </c>
      <c r="D680" s="60" t="s">
        <v>45</v>
      </c>
      <c r="E680" s="61"/>
      <c r="F680" s="59">
        <f t="shared" ref="F680:F681" si="51">C680*E680</f>
        <v>0</v>
      </c>
      <c r="G680" s="126"/>
      <c r="H680" s="124"/>
      <c r="I680" s="124"/>
      <c r="J680" s="124"/>
      <c r="K680" s="124"/>
    </row>
    <row r="681" spans="1:11" s="53" customFormat="1" x14ac:dyDescent="0.25">
      <c r="A681" s="7" t="s">
        <v>83</v>
      </c>
      <c r="B681" s="57" t="s">
        <v>158</v>
      </c>
      <c r="C681" s="59">
        <v>16.8</v>
      </c>
      <c r="D681" s="60" t="s">
        <v>45</v>
      </c>
      <c r="E681" s="61"/>
      <c r="F681" s="59">
        <f t="shared" si="51"/>
        <v>0</v>
      </c>
      <c r="G681" s="137">
        <f>SUM(F679:F681)</f>
        <v>0</v>
      </c>
      <c r="H681" s="124"/>
      <c r="I681" s="124"/>
      <c r="J681" s="124"/>
      <c r="K681" s="124"/>
    </row>
    <row r="682" spans="1:11" s="53" customFormat="1" x14ac:dyDescent="0.25">
      <c r="A682" s="7"/>
      <c r="B682" s="8"/>
      <c r="D682" s="9"/>
      <c r="E682" s="72"/>
      <c r="F682" s="56"/>
      <c r="G682" s="52"/>
      <c r="H682" s="124"/>
      <c r="I682" s="124"/>
      <c r="J682" s="124"/>
      <c r="K682" s="124"/>
    </row>
    <row r="683" spans="1:11" s="53" customFormat="1" x14ac:dyDescent="0.25">
      <c r="A683" s="20" t="s">
        <v>46</v>
      </c>
      <c r="B683" s="142" t="s">
        <v>141</v>
      </c>
      <c r="D683" s="9"/>
      <c r="E683" s="72"/>
      <c r="F683" s="56"/>
      <c r="G683" s="72"/>
      <c r="H683" s="124"/>
      <c r="I683" s="124"/>
      <c r="J683" s="124"/>
      <c r="K683" s="124"/>
    </row>
    <row r="684" spans="1:11" s="53" customFormat="1" x14ac:dyDescent="0.25">
      <c r="A684" s="7" t="s">
        <v>81</v>
      </c>
      <c r="B684" s="57" t="s">
        <v>521</v>
      </c>
      <c r="C684" s="59">
        <v>3</v>
      </c>
      <c r="D684" s="60" t="s">
        <v>11</v>
      </c>
      <c r="E684" s="61"/>
      <c r="F684" s="59">
        <f>C684*E684</f>
        <v>0</v>
      </c>
      <c r="G684" s="130"/>
      <c r="H684" s="124"/>
      <c r="I684" s="124"/>
      <c r="J684" s="124"/>
      <c r="K684" s="124"/>
    </row>
    <row r="685" spans="1:11" s="53" customFormat="1" x14ac:dyDescent="0.25">
      <c r="A685" s="7" t="s">
        <v>82</v>
      </c>
      <c r="B685" s="59" t="s">
        <v>524</v>
      </c>
      <c r="C685" s="59">
        <v>1</v>
      </c>
      <c r="D685" s="60" t="s">
        <v>48</v>
      </c>
      <c r="E685" s="61"/>
      <c r="F685" s="59">
        <f t="shared" ref="F685:F692" si="52">C685*E685</f>
        <v>0</v>
      </c>
      <c r="G685" s="126"/>
      <c r="H685" s="124"/>
      <c r="I685" s="124"/>
      <c r="J685" s="124"/>
      <c r="K685" s="124"/>
    </row>
    <row r="686" spans="1:11" s="53" customFormat="1" x14ac:dyDescent="0.25">
      <c r="A686" s="7" t="s">
        <v>83</v>
      </c>
      <c r="B686" s="59" t="s">
        <v>199</v>
      </c>
      <c r="C686" s="59">
        <v>3.19</v>
      </c>
      <c r="D686" s="60" t="s">
        <v>13</v>
      </c>
      <c r="E686" s="59"/>
      <c r="F686" s="59">
        <f t="shared" si="52"/>
        <v>0</v>
      </c>
      <c r="G686" s="126"/>
      <c r="H686" s="124"/>
      <c r="I686" s="124"/>
      <c r="J686" s="124"/>
      <c r="K686" s="124"/>
    </row>
    <row r="687" spans="1:11" s="53" customFormat="1" x14ac:dyDescent="0.25">
      <c r="A687" s="7" t="s">
        <v>17</v>
      </c>
      <c r="B687" s="59" t="s">
        <v>200</v>
      </c>
      <c r="C687" s="59">
        <v>3.19</v>
      </c>
      <c r="D687" s="60" t="s">
        <v>13</v>
      </c>
      <c r="E687" s="59"/>
      <c r="F687" s="59">
        <f t="shared" si="52"/>
        <v>0</v>
      </c>
      <c r="G687" s="126"/>
      <c r="H687" s="124"/>
      <c r="I687" s="124"/>
      <c r="J687" s="124"/>
      <c r="K687" s="124"/>
    </row>
    <row r="688" spans="1:11" s="53" customFormat="1" x14ac:dyDescent="0.25">
      <c r="A688" s="7" t="s">
        <v>18</v>
      </c>
      <c r="B688" s="59" t="s">
        <v>201</v>
      </c>
      <c r="C688" s="59">
        <v>3.19</v>
      </c>
      <c r="D688" s="60" t="s">
        <v>13</v>
      </c>
      <c r="E688" s="59"/>
      <c r="F688" s="59">
        <f t="shared" si="52"/>
        <v>0</v>
      </c>
      <c r="G688" s="126"/>
      <c r="H688" s="124"/>
      <c r="I688" s="124"/>
      <c r="J688" s="124"/>
      <c r="K688" s="124"/>
    </row>
    <row r="689" spans="1:11" s="53" customFormat="1" x14ac:dyDescent="0.25">
      <c r="A689" s="7" t="s">
        <v>19</v>
      </c>
      <c r="B689" s="59" t="s">
        <v>522</v>
      </c>
      <c r="C689" s="59">
        <v>12.6</v>
      </c>
      <c r="D689" s="60" t="s">
        <v>45</v>
      </c>
      <c r="E689" s="59"/>
      <c r="F689" s="59">
        <f t="shared" si="52"/>
        <v>0</v>
      </c>
      <c r="G689" s="126"/>
      <c r="H689" s="124"/>
      <c r="I689" s="124"/>
      <c r="J689" s="124"/>
      <c r="K689" s="124"/>
    </row>
    <row r="690" spans="1:11" s="53" customFormat="1" x14ac:dyDescent="0.25">
      <c r="A690" s="7" t="s">
        <v>20</v>
      </c>
      <c r="B690" s="59" t="s">
        <v>523</v>
      </c>
      <c r="C690" s="59">
        <v>4.8499999999999996</v>
      </c>
      <c r="D690" s="60" t="s">
        <v>45</v>
      </c>
      <c r="E690" s="59"/>
      <c r="F690" s="59">
        <f t="shared" si="52"/>
        <v>0</v>
      </c>
      <c r="G690" s="126"/>
      <c r="H690" s="124"/>
      <c r="I690" s="124"/>
      <c r="J690" s="124"/>
      <c r="K690" s="124"/>
    </row>
    <row r="691" spans="1:11" s="53" customFormat="1" x14ac:dyDescent="0.25">
      <c r="A691" s="7" t="s">
        <v>21</v>
      </c>
      <c r="B691" s="57" t="s">
        <v>150</v>
      </c>
      <c r="C691" s="59">
        <v>1</v>
      </c>
      <c r="D691" s="60" t="s">
        <v>48</v>
      </c>
      <c r="E691" s="61"/>
      <c r="F691" s="59">
        <f t="shared" si="52"/>
        <v>0</v>
      </c>
      <c r="G691" s="112"/>
      <c r="H691" s="124"/>
      <c r="I691" s="124"/>
      <c r="J691" s="124"/>
      <c r="K691" s="124"/>
    </row>
    <row r="692" spans="1:11" s="53" customFormat="1" x14ac:dyDescent="0.25">
      <c r="A692" s="7" t="s">
        <v>23</v>
      </c>
      <c r="B692" s="57" t="s">
        <v>194</v>
      </c>
      <c r="C692" s="59">
        <v>1</v>
      </c>
      <c r="D692" s="60" t="s">
        <v>48</v>
      </c>
      <c r="E692" s="61"/>
      <c r="F692" s="59">
        <f t="shared" si="52"/>
        <v>0</v>
      </c>
      <c r="G692" s="137">
        <f>SUM(F684:F692)</f>
        <v>0</v>
      </c>
      <c r="H692" s="124"/>
      <c r="I692" s="124"/>
      <c r="J692" s="124"/>
      <c r="K692" s="124"/>
    </row>
    <row r="693" spans="1:11" s="53" customFormat="1" ht="29.25" customHeight="1" x14ac:dyDescent="0.25">
      <c r="A693" s="7"/>
      <c r="B693" s="395" t="s">
        <v>512</v>
      </c>
      <c r="C693" s="395"/>
      <c r="D693" s="395"/>
      <c r="E693" s="395"/>
      <c r="F693" s="51" t="s">
        <v>73</v>
      </c>
      <c r="G693" s="52">
        <f>SUM(G658:G692)</f>
        <v>0</v>
      </c>
      <c r="H693" s="124"/>
      <c r="I693" s="124"/>
      <c r="J693" s="124"/>
      <c r="K693" s="124"/>
    </row>
    <row r="694" spans="1:11" s="53" customFormat="1" ht="7.5" customHeight="1" x14ac:dyDescent="0.25">
      <c r="A694" s="7"/>
      <c r="B694" s="48"/>
      <c r="C694" s="48"/>
      <c r="D694" s="48"/>
      <c r="E694" s="48"/>
      <c r="F694" s="51"/>
      <c r="G694" s="52"/>
      <c r="H694" s="124"/>
      <c r="I694" s="124"/>
      <c r="J694" s="124"/>
      <c r="K694" s="124"/>
    </row>
    <row r="695" spans="1:11" s="53" customFormat="1" ht="12.75" customHeight="1" x14ac:dyDescent="0.25">
      <c r="A695" s="26"/>
      <c r="B695" s="218" t="s">
        <v>488</v>
      </c>
      <c r="C695" s="218"/>
      <c r="D695" s="218"/>
      <c r="E695" s="218"/>
      <c r="F695" s="218"/>
      <c r="G695" s="42"/>
      <c r="H695" s="219"/>
      <c r="I695" s="124"/>
      <c r="J695" s="124"/>
      <c r="K695" s="124"/>
    </row>
    <row r="696" spans="1:11" s="53" customFormat="1" ht="7.5" customHeight="1" x14ac:dyDescent="0.25">
      <c r="A696" s="26"/>
      <c r="B696" s="26"/>
      <c r="C696" s="26"/>
      <c r="D696" s="26"/>
      <c r="E696" s="26"/>
      <c r="F696" s="26"/>
      <c r="G696" s="42"/>
      <c r="H696" s="219"/>
      <c r="I696" s="124"/>
      <c r="J696" s="124"/>
      <c r="K696" s="124"/>
    </row>
    <row r="697" spans="1:11" s="53" customFormat="1" ht="13.5" customHeight="1" x14ac:dyDescent="0.25">
      <c r="A697" s="220" t="s">
        <v>28</v>
      </c>
      <c r="B697" s="221" t="s">
        <v>9</v>
      </c>
      <c r="C697" s="27"/>
      <c r="D697" s="29"/>
      <c r="E697" s="28"/>
      <c r="F697" s="27"/>
      <c r="G697" s="222"/>
      <c r="H697" s="219"/>
      <c r="I697" s="124"/>
      <c r="J697" s="124"/>
      <c r="K697" s="124"/>
    </row>
    <row r="698" spans="1:11" s="53" customFormat="1" ht="13.5" customHeight="1" x14ac:dyDescent="0.25">
      <c r="A698" s="29" t="s">
        <v>10</v>
      </c>
      <c r="B698" s="342" t="s">
        <v>59</v>
      </c>
      <c r="C698" s="337">
        <v>1</v>
      </c>
      <c r="D698" s="341" t="s">
        <v>48</v>
      </c>
      <c r="E698" s="339"/>
      <c r="F698" s="339">
        <f>C698*E698</f>
        <v>0</v>
      </c>
      <c r="G698" s="354">
        <f>F698</f>
        <v>0</v>
      </c>
      <c r="H698" s="219"/>
      <c r="I698" s="124"/>
      <c r="J698" s="124"/>
      <c r="K698" s="124"/>
    </row>
    <row r="699" spans="1:11" s="53" customFormat="1" ht="10.5" customHeight="1" x14ac:dyDescent="0.25">
      <c r="A699" s="29"/>
      <c r="B699" s="223"/>
      <c r="C699" s="23"/>
      <c r="D699" s="224"/>
      <c r="E699" s="225"/>
      <c r="F699" s="225"/>
      <c r="G699" s="226"/>
      <c r="H699" s="219"/>
      <c r="I699" s="124"/>
      <c r="J699" s="124"/>
      <c r="K699" s="124"/>
    </row>
    <row r="700" spans="1:11" s="53" customFormat="1" ht="13.5" customHeight="1" x14ac:dyDescent="0.25">
      <c r="A700" s="220" t="s">
        <v>12</v>
      </c>
      <c r="B700" s="221" t="s">
        <v>56</v>
      </c>
      <c r="C700" s="225"/>
      <c r="D700" s="227"/>
      <c r="E700" s="24"/>
      <c r="F700" s="225"/>
      <c r="G700" s="228"/>
      <c r="H700" s="219"/>
      <c r="I700" s="124"/>
      <c r="J700" s="124"/>
      <c r="K700" s="124"/>
    </row>
    <row r="701" spans="1:11" s="53" customFormat="1" ht="13.5" customHeight="1" x14ac:dyDescent="0.25">
      <c r="A701" s="29" t="s">
        <v>10</v>
      </c>
      <c r="B701" s="342" t="s">
        <v>149</v>
      </c>
      <c r="C701" s="337">
        <f>2.3*1.5*1.2</f>
        <v>4.1399999999999997</v>
      </c>
      <c r="D701" s="338" t="s">
        <v>13</v>
      </c>
      <c r="E701" s="337"/>
      <c r="F701" s="339">
        <f>C701*E701</f>
        <v>0</v>
      </c>
      <c r="G701" s="351"/>
      <c r="H701" s="219"/>
      <c r="I701" s="124"/>
      <c r="J701" s="124"/>
      <c r="K701" s="124"/>
    </row>
    <row r="702" spans="1:11" s="53" customFormat="1" ht="13.5" customHeight="1" x14ac:dyDescent="0.25">
      <c r="A702" s="29" t="s">
        <v>14</v>
      </c>
      <c r="B702" s="342" t="s">
        <v>70</v>
      </c>
      <c r="C702" s="337">
        <f>C701*1.3</f>
        <v>5.3819999999999997</v>
      </c>
      <c r="D702" s="338" t="s">
        <v>13</v>
      </c>
      <c r="E702" s="337"/>
      <c r="F702" s="339">
        <f>C702*E702</f>
        <v>0</v>
      </c>
      <c r="G702" s="353">
        <f>SUM(F701:F702)</f>
        <v>0</v>
      </c>
      <c r="H702" s="219"/>
      <c r="I702" s="124"/>
      <c r="J702" s="124"/>
      <c r="K702" s="124"/>
    </row>
    <row r="703" spans="1:11" s="53" customFormat="1" ht="10.5" customHeight="1" x14ac:dyDescent="0.25">
      <c r="A703" s="29"/>
      <c r="B703" s="223"/>
      <c r="C703" s="23"/>
      <c r="D703" s="227"/>
      <c r="E703" s="24"/>
      <c r="F703" s="225"/>
      <c r="G703" s="229"/>
      <c r="H703" s="219"/>
      <c r="I703" s="124"/>
      <c r="J703" s="124"/>
      <c r="K703" s="124"/>
    </row>
    <row r="704" spans="1:11" s="53" customFormat="1" ht="13.5" customHeight="1" x14ac:dyDescent="0.25">
      <c r="A704" s="26" t="s">
        <v>29</v>
      </c>
      <c r="B704" s="218" t="s">
        <v>211</v>
      </c>
      <c r="C704" s="24"/>
      <c r="D704" s="230"/>
      <c r="E704" s="24"/>
      <c r="F704" s="225"/>
      <c r="G704" s="231"/>
      <c r="H704" s="219"/>
      <c r="I704" s="124"/>
      <c r="J704" s="124"/>
      <c r="K704" s="124"/>
    </row>
    <row r="705" spans="1:11" s="53" customFormat="1" ht="13.5" customHeight="1" x14ac:dyDescent="0.25">
      <c r="A705" s="29" t="s">
        <v>10</v>
      </c>
      <c r="B705" s="342" t="s">
        <v>490</v>
      </c>
      <c r="C705" s="337">
        <f>2.3*1.5*0.1</f>
        <v>0.34499999999999997</v>
      </c>
      <c r="D705" s="338" t="s">
        <v>13</v>
      </c>
      <c r="E705" s="337"/>
      <c r="F705" s="339">
        <f>C705*E705</f>
        <v>0</v>
      </c>
      <c r="G705" s="351"/>
      <c r="H705" s="219"/>
      <c r="I705" s="124"/>
      <c r="J705" s="124"/>
      <c r="K705" s="124"/>
    </row>
    <row r="706" spans="1:11" s="53" customFormat="1" ht="13.5" customHeight="1" x14ac:dyDescent="0.25">
      <c r="A706" s="29" t="s">
        <v>14</v>
      </c>
      <c r="B706" s="342" t="s">
        <v>491</v>
      </c>
      <c r="C706" s="337">
        <f>2.3*1.5*0.1</f>
        <v>0.34499999999999997</v>
      </c>
      <c r="D706" s="338" t="s">
        <v>13</v>
      </c>
      <c r="E706" s="337"/>
      <c r="F706" s="339">
        <f>C706*E706</f>
        <v>0</v>
      </c>
      <c r="G706" s="352">
        <f>SUM(F705:F706)</f>
        <v>0</v>
      </c>
      <c r="H706" s="113"/>
      <c r="I706" s="124"/>
      <c r="J706" s="124"/>
      <c r="K706" s="124"/>
    </row>
    <row r="707" spans="1:11" s="53" customFormat="1" ht="10.5" customHeight="1" x14ac:dyDescent="0.25">
      <c r="A707" s="29"/>
      <c r="B707" s="232"/>
      <c r="C707" s="23"/>
      <c r="D707" s="227"/>
      <c r="E707" s="24"/>
      <c r="F707" s="225"/>
      <c r="G707" s="231"/>
      <c r="H707" s="113"/>
      <c r="I707" s="124"/>
      <c r="J707" s="124"/>
      <c r="K707" s="124"/>
    </row>
    <row r="708" spans="1:11" s="53" customFormat="1" ht="13.5" customHeight="1" x14ac:dyDescent="0.25">
      <c r="A708" s="26" t="s">
        <v>43</v>
      </c>
      <c r="B708" s="218" t="s">
        <v>212</v>
      </c>
      <c r="C708" s="24"/>
      <c r="D708" s="230"/>
      <c r="E708" s="24"/>
      <c r="F708" s="225"/>
      <c r="G708" s="231"/>
      <c r="H708" s="219"/>
      <c r="I708" s="124"/>
      <c r="J708" s="124"/>
      <c r="K708" s="124"/>
    </row>
    <row r="709" spans="1:11" s="53" customFormat="1" ht="15" x14ac:dyDescent="0.25">
      <c r="A709" s="29" t="s">
        <v>10</v>
      </c>
      <c r="B709" s="342" t="s">
        <v>494</v>
      </c>
      <c r="C709" s="337">
        <f>(2.3*1)*2+(1.2*1)*2+(1.2*1)</f>
        <v>8.1999999999999993</v>
      </c>
      <c r="D709" s="338" t="s">
        <v>22</v>
      </c>
      <c r="E709" s="337"/>
      <c r="F709" s="339">
        <f>C709*E709</f>
        <v>0</v>
      </c>
      <c r="G709" s="350">
        <f>F709</f>
        <v>0</v>
      </c>
      <c r="H709" s="219"/>
      <c r="I709" s="124"/>
      <c r="J709" s="124"/>
      <c r="K709" s="124"/>
    </row>
    <row r="710" spans="1:11" s="53" customFormat="1" ht="10.5" customHeight="1" x14ac:dyDescent="0.25">
      <c r="A710" s="29"/>
      <c r="B710" s="232"/>
      <c r="C710" s="24"/>
      <c r="D710" s="230"/>
      <c r="E710" s="24"/>
      <c r="F710" s="225"/>
      <c r="G710" s="231"/>
      <c r="H710" s="219"/>
      <c r="I710" s="124"/>
      <c r="J710" s="124"/>
      <c r="K710" s="124"/>
    </row>
    <row r="711" spans="1:11" s="53" customFormat="1" ht="13.5" customHeight="1" x14ac:dyDescent="0.25">
      <c r="A711" s="233" t="s">
        <v>44</v>
      </c>
      <c r="B711" s="234" t="s">
        <v>213</v>
      </c>
      <c r="C711" s="235"/>
      <c r="D711" s="236"/>
      <c r="E711" s="235"/>
      <c r="F711" s="225"/>
      <c r="G711" s="235"/>
      <c r="H711" s="219"/>
      <c r="I711" s="124"/>
      <c r="J711" s="124"/>
      <c r="K711" s="124"/>
    </row>
    <row r="712" spans="1:11" s="53" customFormat="1" ht="13.5" customHeight="1" x14ac:dyDescent="0.25">
      <c r="A712" s="29" t="s">
        <v>10</v>
      </c>
      <c r="B712" s="340" t="s">
        <v>214</v>
      </c>
      <c r="C712" s="337">
        <f>(2*1)*2+(1.2*1)*4+(2*1.2)</f>
        <v>11.200000000000001</v>
      </c>
      <c r="D712" s="338" t="s">
        <v>22</v>
      </c>
      <c r="E712" s="337"/>
      <c r="F712" s="339">
        <f>C712*E712</f>
        <v>0</v>
      </c>
      <c r="G712" s="347"/>
      <c r="H712" s="219"/>
      <c r="I712" s="124"/>
      <c r="J712" s="124"/>
      <c r="K712" s="124"/>
    </row>
    <row r="713" spans="1:11" s="53" customFormat="1" ht="13.5" customHeight="1" x14ac:dyDescent="0.25">
      <c r="A713" s="29" t="s">
        <v>14</v>
      </c>
      <c r="B713" s="340" t="s">
        <v>69</v>
      </c>
      <c r="C713" s="339">
        <f>(0.6*4)*2</f>
        <v>4.8</v>
      </c>
      <c r="D713" s="341" t="s">
        <v>45</v>
      </c>
      <c r="E713" s="339"/>
      <c r="F713" s="339">
        <f>C713*E713</f>
        <v>0</v>
      </c>
      <c r="G713" s="348"/>
      <c r="H713" s="219"/>
      <c r="I713" s="124"/>
      <c r="J713" s="124"/>
      <c r="K713" s="124"/>
    </row>
    <row r="714" spans="1:11" s="53" customFormat="1" ht="13.5" customHeight="1" x14ac:dyDescent="0.25">
      <c r="A714" s="239" t="s">
        <v>15</v>
      </c>
      <c r="B714" s="340" t="s">
        <v>215</v>
      </c>
      <c r="C714" s="339">
        <f>2.3*1.5</f>
        <v>3.4499999999999997</v>
      </c>
      <c r="D714" s="341" t="s">
        <v>22</v>
      </c>
      <c r="E714" s="339"/>
      <c r="F714" s="339">
        <f>C714*E714</f>
        <v>0</v>
      </c>
      <c r="G714" s="349">
        <f>SUM(F712:F714)</f>
        <v>0</v>
      </c>
      <c r="H714" s="219"/>
      <c r="I714" s="124"/>
      <c r="J714" s="124"/>
      <c r="K714" s="124"/>
    </row>
    <row r="715" spans="1:11" s="53" customFormat="1" ht="11.25" customHeight="1" x14ac:dyDescent="0.25">
      <c r="A715" s="239"/>
      <c r="B715" s="237"/>
      <c r="C715" s="225"/>
      <c r="D715" s="224"/>
      <c r="E715" s="225"/>
      <c r="F715" s="225"/>
      <c r="G715" s="238"/>
      <c r="H715" s="219"/>
      <c r="I715" s="124"/>
      <c r="J715" s="124"/>
      <c r="K715" s="124"/>
    </row>
    <row r="716" spans="1:11" s="53" customFormat="1" ht="13.5" customHeight="1" x14ac:dyDescent="0.25">
      <c r="A716" s="233" t="s">
        <v>46</v>
      </c>
      <c r="B716" s="234" t="s">
        <v>216</v>
      </c>
      <c r="C716" s="24"/>
      <c r="D716" s="230"/>
      <c r="E716" s="24"/>
      <c r="F716" s="225"/>
      <c r="G716" s="238"/>
      <c r="H716" s="219"/>
      <c r="I716" s="124"/>
      <c r="J716" s="124"/>
      <c r="K716" s="124"/>
    </row>
    <row r="717" spans="1:11" s="53" customFormat="1" ht="16.5" customHeight="1" x14ac:dyDescent="0.25">
      <c r="A717" s="29" t="s">
        <v>10</v>
      </c>
      <c r="B717" s="57" t="s">
        <v>195</v>
      </c>
      <c r="C717" s="337">
        <v>2</v>
      </c>
      <c r="D717" s="338" t="s">
        <v>11</v>
      </c>
      <c r="E717" s="337"/>
      <c r="F717" s="339">
        <f>C717*E717</f>
        <v>0</v>
      </c>
      <c r="G717" s="346">
        <f>SUM(F717:F717)</f>
        <v>0</v>
      </c>
      <c r="H717" s="219"/>
      <c r="I717" s="219"/>
      <c r="J717" s="124"/>
      <c r="K717" s="124"/>
    </row>
    <row r="718" spans="1:11" s="53" customFormat="1" ht="11.25" customHeight="1" x14ac:dyDescent="0.25">
      <c r="A718" s="29"/>
      <c r="B718" s="8"/>
      <c r="C718" s="24"/>
      <c r="D718" s="230"/>
      <c r="E718" s="24"/>
      <c r="F718" s="225"/>
      <c r="G718" s="238"/>
      <c r="H718" s="219"/>
      <c r="I718" s="219"/>
      <c r="J718" s="124"/>
      <c r="K718" s="124"/>
    </row>
    <row r="719" spans="1:11" s="53" customFormat="1" ht="13.5" customHeight="1" x14ac:dyDescent="0.25">
      <c r="A719" s="233" t="s">
        <v>49</v>
      </c>
      <c r="B719" s="397" t="s">
        <v>495</v>
      </c>
      <c r="C719" s="397"/>
      <c r="D719" s="397"/>
      <c r="E719" s="240"/>
      <c r="F719" s="240"/>
      <c r="G719" s="241"/>
      <c r="I719" s="124"/>
      <c r="J719" s="124"/>
      <c r="K719" s="124"/>
    </row>
    <row r="720" spans="1:11" s="53" customFormat="1" ht="13.5" customHeight="1" x14ac:dyDescent="0.25">
      <c r="A720" s="29" t="s">
        <v>10</v>
      </c>
      <c r="B720" s="333" t="s">
        <v>74</v>
      </c>
      <c r="C720" s="147">
        <v>80</v>
      </c>
      <c r="D720" s="334" t="s">
        <v>55</v>
      </c>
      <c r="E720" s="335"/>
      <c r="F720" s="335">
        <f>ROUND(C720*E720,2)</f>
        <v>0</v>
      </c>
      <c r="G720" s="343"/>
      <c r="I720" s="124"/>
      <c r="J720" s="124"/>
      <c r="K720" s="124"/>
    </row>
    <row r="721" spans="1:11" s="53" customFormat="1" ht="13.5" customHeight="1" x14ac:dyDescent="0.25">
      <c r="A721" s="29" t="s">
        <v>14</v>
      </c>
      <c r="B721" s="333" t="s">
        <v>75</v>
      </c>
      <c r="C721" s="147">
        <v>1</v>
      </c>
      <c r="D721" s="334" t="s">
        <v>11</v>
      </c>
      <c r="E721" s="335"/>
      <c r="F721" s="335">
        <f>ROUND(C721*E721,2)</f>
        <v>0</v>
      </c>
      <c r="G721" s="344"/>
      <c r="I721" s="124"/>
      <c r="J721" s="124"/>
      <c r="K721" s="124"/>
    </row>
    <row r="722" spans="1:11" s="53" customFormat="1" ht="13.5" customHeight="1" x14ac:dyDescent="0.25">
      <c r="A722" s="239" t="s">
        <v>15</v>
      </c>
      <c r="B722" s="333" t="s">
        <v>217</v>
      </c>
      <c r="C722" s="147">
        <v>4</v>
      </c>
      <c r="D722" s="334" t="s">
        <v>11</v>
      </c>
      <c r="E722" s="335"/>
      <c r="F722" s="335">
        <f>ROUND(C722*E722,2)</f>
        <v>0</v>
      </c>
      <c r="G722" s="344"/>
      <c r="I722" s="124"/>
      <c r="J722" s="124"/>
      <c r="K722" s="124"/>
    </row>
    <row r="723" spans="1:11" s="53" customFormat="1" ht="13.5" customHeight="1" x14ac:dyDescent="0.25">
      <c r="A723" s="7" t="s">
        <v>17</v>
      </c>
      <c r="B723" s="336" t="s">
        <v>76</v>
      </c>
      <c r="C723" s="147">
        <v>1</v>
      </c>
      <c r="D723" s="334" t="s">
        <v>11</v>
      </c>
      <c r="E723" s="335"/>
      <c r="F723" s="335">
        <f>ROUND(C723*E723,2)</f>
        <v>0</v>
      </c>
      <c r="G723" s="145"/>
      <c r="I723" s="124"/>
      <c r="J723" s="124"/>
      <c r="K723" s="124"/>
    </row>
    <row r="724" spans="1:11" s="53" customFormat="1" ht="13.5" customHeight="1" x14ac:dyDescent="0.25">
      <c r="A724" s="7" t="s">
        <v>18</v>
      </c>
      <c r="B724" s="333" t="s">
        <v>77</v>
      </c>
      <c r="C724" s="147">
        <v>1</v>
      </c>
      <c r="D724" s="334" t="s">
        <v>11</v>
      </c>
      <c r="E724" s="335"/>
      <c r="F724" s="335">
        <f>ROUND(C724*E724,2)</f>
        <v>0</v>
      </c>
      <c r="G724" s="345">
        <f>SUM(F720:F724)</f>
        <v>0</v>
      </c>
      <c r="I724" s="124"/>
      <c r="J724" s="124"/>
      <c r="K724" s="124"/>
    </row>
    <row r="725" spans="1:11" s="53" customFormat="1" ht="11.25" customHeight="1" x14ac:dyDescent="0.25">
      <c r="A725" s="233"/>
      <c r="B725" s="240"/>
      <c r="C725" s="242"/>
      <c r="D725" s="242"/>
      <c r="E725" s="240"/>
      <c r="F725" s="240"/>
      <c r="G725" s="241"/>
      <c r="I725" s="124"/>
      <c r="J725" s="124"/>
      <c r="K725" s="124"/>
    </row>
    <row r="726" spans="1:11" s="53" customFormat="1" ht="13.5" customHeight="1" x14ac:dyDescent="0.25">
      <c r="A726" s="233"/>
      <c r="B726" s="422" t="s">
        <v>489</v>
      </c>
      <c r="C726" s="422"/>
      <c r="D726" s="422"/>
      <c r="E726" s="247"/>
      <c r="F726" s="248" t="s">
        <v>73</v>
      </c>
      <c r="G726" s="248">
        <f>SUM(G698:G724)</f>
        <v>0</v>
      </c>
      <c r="H726" s="219"/>
      <c r="I726" s="124"/>
      <c r="J726" s="124"/>
      <c r="K726" s="124"/>
    </row>
    <row r="727" spans="1:11" s="53" customFormat="1" ht="11.25" customHeight="1" x14ac:dyDescent="0.25">
      <c r="A727" s="7"/>
      <c r="B727" s="48"/>
      <c r="C727" s="48"/>
      <c r="D727" s="48"/>
      <c r="E727" s="48"/>
      <c r="F727" s="51"/>
      <c r="G727" s="52"/>
      <c r="H727" s="124"/>
      <c r="I727" s="124"/>
      <c r="J727" s="124"/>
      <c r="K727" s="124"/>
    </row>
    <row r="728" spans="1:11" s="53" customFormat="1" ht="12.75" customHeight="1" x14ac:dyDescent="0.25">
      <c r="A728" s="2"/>
      <c r="B728" s="389" t="s">
        <v>165</v>
      </c>
      <c r="C728" s="389"/>
      <c r="D728" s="389"/>
      <c r="E728" s="215"/>
      <c r="F728" s="216"/>
      <c r="G728" s="73"/>
      <c r="H728" s="124"/>
      <c r="I728" s="124"/>
      <c r="J728" s="124"/>
      <c r="K728" s="124"/>
    </row>
    <row r="729" spans="1:11" s="53" customFormat="1" x14ac:dyDescent="0.25">
      <c r="A729" s="15" t="s">
        <v>81</v>
      </c>
      <c r="B729" s="101" t="s">
        <v>168</v>
      </c>
      <c r="C729" s="59">
        <v>431.82</v>
      </c>
      <c r="D729" s="60" t="s">
        <v>22</v>
      </c>
      <c r="E729" s="61"/>
      <c r="F729" s="59">
        <f t="shared" ref="F729:F738" si="53">C729*E729</f>
        <v>0</v>
      </c>
      <c r="G729" s="139"/>
      <c r="H729" s="124"/>
      <c r="I729" s="124"/>
      <c r="J729" s="124"/>
      <c r="K729" s="124"/>
    </row>
    <row r="730" spans="1:11" s="53" customFormat="1" x14ac:dyDescent="0.25">
      <c r="A730" s="15" t="s">
        <v>82</v>
      </c>
      <c r="B730" s="107" t="s">
        <v>166</v>
      </c>
      <c r="C730" s="59">
        <v>135.69</v>
      </c>
      <c r="D730" s="60" t="s">
        <v>45</v>
      </c>
      <c r="E730" s="61"/>
      <c r="F730" s="59">
        <f t="shared" si="53"/>
        <v>0</v>
      </c>
      <c r="G730" s="112"/>
      <c r="H730" s="124"/>
      <c r="I730" s="113"/>
      <c r="J730" s="124"/>
      <c r="K730" s="124"/>
    </row>
    <row r="731" spans="1:11" s="53" customFormat="1" x14ac:dyDescent="0.25">
      <c r="A731" s="15" t="s">
        <v>83</v>
      </c>
      <c r="B731" s="59" t="s">
        <v>119</v>
      </c>
      <c r="C731" s="59">
        <v>1</v>
      </c>
      <c r="D731" s="60" t="s">
        <v>48</v>
      </c>
      <c r="E731" s="61"/>
      <c r="F731" s="59">
        <f t="shared" si="53"/>
        <v>0</v>
      </c>
      <c r="G731" s="126"/>
      <c r="H731" s="124"/>
      <c r="I731" s="124"/>
      <c r="J731" s="124"/>
      <c r="K731" s="124"/>
    </row>
    <row r="732" spans="1:11" s="53" customFormat="1" ht="15.75" customHeight="1" x14ac:dyDescent="0.25">
      <c r="A732" s="7" t="s">
        <v>17</v>
      </c>
      <c r="B732" s="57" t="s">
        <v>529</v>
      </c>
      <c r="C732" s="59">
        <v>431.66</v>
      </c>
      <c r="D732" s="60" t="s">
        <v>22</v>
      </c>
      <c r="E732" s="61"/>
      <c r="F732" s="59">
        <f t="shared" si="53"/>
        <v>0</v>
      </c>
      <c r="G732" s="126"/>
      <c r="H732" s="124"/>
      <c r="I732" s="124"/>
      <c r="J732" s="124"/>
      <c r="K732" s="124"/>
    </row>
    <row r="733" spans="1:11" s="53" customFormat="1" x14ac:dyDescent="0.25">
      <c r="A733" s="7" t="s">
        <v>86</v>
      </c>
      <c r="B733" s="107" t="s">
        <v>233</v>
      </c>
      <c r="C733" s="59">
        <v>68.66</v>
      </c>
      <c r="D733" s="60" t="s">
        <v>45</v>
      </c>
      <c r="E733" s="61"/>
      <c r="F733" s="59">
        <f t="shared" si="53"/>
        <v>0</v>
      </c>
      <c r="G733" s="112"/>
      <c r="H733" s="124"/>
      <c r="I733" s="124"/>
      <c r="J733" s="124"/>
      <c r="K733" s="124"/>
    </row>
    <row r="734" spans="1:11" s="53" customFormat="1" x14ac:dyDescent="0.25">
      <c r="A734" s="7" t="s">
        <v>87</v>
      </c>
      <c r="B734" s="57" t="s">
        <v>234</v>
      </c>
      <c r="C734" s="59">
        <v>3</v>
      </c>
      <c r="D734" s="60" t="s">
        <v>11</v>
      </c>
      <c r="E734" s="61"/>
      <c r="F734" s="59">
        <f t="shared" si="53"/>
        <v>0</v>
      </c>
      <c r="G734" s="126"/>
      <c r="H734" s="124"/>
      <c r="I734" s="124"/>
      <c r="J734" s="124"/>
      <c r="K734" s="124"/>
    </row>
    <row r="735" spans="1:11" s="53" customFormat="1" x14ac:dyDescent="0.25">
      <c r="A735" s="7" t="s">
        <v>88</v>
      </c>
      <c r="B735" s="57" t="s">
        <v>235</v>
      </c>
      <c r="C735" s="59">
        <v>1</v>
      </c>
      <c r="D735" s="60" t="s">
        <v>11</v>
      </c>
      <c r="E735" s="61"/>
      <c r="F735" s="59">
        <f t="shared" si="53"/>
        <v>0</v>
      </c>
      <c r="G735" s="126"/>
      <c r="H735" s="124"/>
      <c r="I735" s="124"/>
      <c r="J735" s="124"/>
      <c r="K735" s="124"/>
    </row>
    <row r="736" spans="1:11" s="53" customFormat="1" x14ac:dyDescent="0.25">
      <c r="A736" s="7" t="s">
        <v>89</v>
      </c>
      <c r="B736" s="59" t="s">
        <v>530</v>
      </c>
      <c r="C736" s="59">
        <v>9</v>
      </c>
      <c r="D736" s="60" t="s">
        <v>11</v>
      </c>
      <c r="E736" s="61"/>
      <c r="F736" s="59">
        <f t="shared" si="53"/>
        <v>0</v>
      </c>
      <c r="G736" s="146"/>
      <c r="H736" s="124"/>
      <c r="I736" s="124"/>
      <c r="J736" s="124"/>
      <c r="K736" s="124"/>
    </row>
    <row r="737" spans="1:11" s="53" customFormat="1" x14ac:dyDescent="0.25">
      <c r="A737" s="7" t="s">
        <v>90</v>
      </c>
      <c r="B737" s="57" t="s">
        <v>240</v>
      </c>
      <c r="C737" s="59">
        <v>1</v>
      </c>
      <c r="D737" s="60" t="s">
        <v>48</v>
      </c>
      <c r="E737" s="61"/>
      <c r="F737" s="59">
        <f t="shared" si="53"/>
        <v>0</v>
      </c>
      <c r="G737" s="126"/>
      <c r="H737" s="124"/>
      <c r="I737" s="124"/>
      <c r="J737" s="124"/>
      <c r="K737" s="124"/>
    </row>
    <row r="738" spans="1:11" s="53" customFormat="1" x14ac:dyDescent="0.25">
      <c r="A738" s="7" t="s">
        <v>91</v>
      </c>
      <c r="B738" s="57" t="s">
        <v>238</v>
      </c>
      <c r="C738" s="59">
        <v>1</v>
      </c>
      <c r="D738" s="60" t="s">
        <v>48</v>
      </c>
      <c r="E738" s="61"/>
      <c r="F738" s="59">
        <f t="shared" si="53"/>
        <v>0</v>
      </c>
      <c r="G738" s="137">
        <f>SUM(F729:F738)</f>
        <v>0</v>
      </c>
      <c r="H738" s="124"/>
      <c r="I738" s="124"/>
      <c r="J738" s="124"/>
      <c r="K738" s="124"/>
    </row>
    <row r="739" spans="1:11" s="53" customFormat="1" ht="10.5" customHeight="1" x14ac:dyDescent="0.25">
      <c r="A739" s="7"/>
      <c r="B739" s="8"/>
      <c r="D739" s="9"/>
      <c r="E739" s="72"/>
      <c r="F739" s="56"/>
      <c r="G739" s="52"/>
      <c r="H739" s="124"/>
      <c r="I739" s="124"/>
      <c r="J739" s="124"/>
      <c r="K739" s="124"/>
    </row>
    <row r="740" spans="1:11" s="53" customFormat="1" ht="13.5" customHeight="1" x14ac:dyDescent="0.25">
      <c r="A740" s="7"/>
      <c r="B740" s="390" t="s">
        <v>167</v>
      </c>
      <c r="C740" s="390"/>
      <c r="D740" s="390"/>
      <c r="E740" s="390"/>
      <c r="F740" s="51" t="s">
        <v>73</v>
      </c>
      <c r="G740" s="52">
        <f>SUM(G738)</f>
        <v>0</v>
      </c>
      <c r="H740" s="124"/>
      <c r="I740" s="124"/>
      <c r="J740" s="124"/>
      <c r="K740" s="124"/>
    </row>
    <row r="741" spans="1:11" s="53" customFormat="1" ht="10.5" customHeight="1" x14ac:dyDescent="0.25">
      <c r="A741" s="7"/>
      <c r="B741" s="207"/>
      <c r="C741" s="207"/>
      <c r="D741" s="207"/>
      <c r="E741" s="207"/>
      <c r="F741" s="51"/>
      <c r="G741" s="52"/>
      <c r="H741" s="124"/>
      <c r="I741" s="124"/>
      <c r="J741" s="124"/>
      <c r="K741" s="124"/>
    </row>
    <row r="742" spans="1:11" s="53" customFormat="1" ht="15.75" x14ac:dyDescent="0.25">
      <c r="A742" s="249"/>
      <c r="B742" s="250" t="s">
        <v>208</v>
      </c>
      <c r="C742" s="251"/>
      <c r="D742" s="49"/>
      <c r="E742" s="252"/>
      <c r="F742" s="253"/>
      <c r="G742" s="44"/>
      <c r="H742" s="124"/>
      <c r="J742" s="124"/>
      <c r="K742" s="124"/>
    </row>
    <row r="743" spans="1:11" s="53" customFormat="1" ht="9" customHeight="1" x14ac:dyDescent="0.25">
      <c r="A743" s="249"/>
      <c r="B743" s="250"/>
      <c r="C743" s="251"/>
      <c r="D743" s="49"/>
      <c r="E743" s="252"/>
      <c r="F743" s="253"/>
      <c r="G743" s="44"/>
      <c r="H743" s="124"/>
      <c r="J743" s="124"/>
      <c r="K743" s="124"/>
    </row>
    <row r="744" spans="1:11" s="255" customFormat="1" ht="15.95" customHeight="1" x14ac:dyDescent="0.25">
      <c r="A744" s="249"/>
      <c r="B744" s="387" t="s">
        <v>475</v>
      </c>
      <c r="C744" s="388"/>
      <c r="D744" s="388"/>
      <c r="E744" s="379"/>
      <c r="F744" s="380" t="s">
        <v>73</v>
      </c>
      <c r="G744" s="381">
        <f>G341</f>
        <v>0</v>
      </c>
      <c r="H744" s="254"/>
      <c r="I744" s="254"/>
      <c r="J744" s="254"/>
      <c r="K744" s="254"/>
    </row>
    <row r="745" spans="1:11" s="255" customFormat="1" ht="18" customHeight="1" x14ac:dyDescent="0.25">
      <c r="A745" s="249"/>
      <c r="B745" s="387" t="s">
        <v>476</v>
      </c>
      <c r="C745" s="388"/>
      <c r="D745" s="388"/>
      <c r="E745" s="382"/>
      <c r="F745" s="380" t="s">
        <v>73</v>
      </c>
      <c r="G745" s="381">
        <f>G585</f>
        <v>0</v>
      </c>
      <c r="H745" s="254"/>
      <c r="I745" s="254"/>
      <c r="J745" s="254"/>
      <c r="K745" s="254"/>
    </row>
    <row r="746" spans="1:11" s="53" customFormat="1" ht="17.25" customHeight="1" x14ac:dyDescent="0.25">
      <c r="A746" s="249"/>
      <c r="B746" s="387" t="s">
        <v>477</v>
      </c>
      <c r="C746" s="388"/>
      <c r="D746" s="388"/>
      <c r="E746" s="379"/>
      <c r="F746" s="380" t="s">
        <v>73</v>
      </c>
      <c r="G746" s="381">
        <f>G614</f>
        <v>0</v>
      </c>
      <c r="H746" s="124"/>
      <c r="I746" s="124"/>
      <c r="J746" s="124"/>
      <c r="K746" s="124"/>
    </row>
    <row r="747" spans="1:11" s="53" customFormat="1" ht="30.75" customHeight="1" x14ac:dyDescent="0.25">
      <c r="A747" s="249"/>
      <c r="B747" s="387" t="s">
        <v>535</v>
      </c>
      <c r="C747" s="388"/>
      <c r="D747" s="388"/>
      <c r="E747" s="388"/>
      <c r="F747" s="380" t="s">
        <v>73</v>
      </c>
      <c r="G747" s="381">
        <f>G653</f>
        <v>0</v>
      </c>
      <c r="H747" s="124"/>
      <c r="I747" s="124"/>
      <c r="J747" s="124"/>
      <c r="K747" s="124"/>
    </row>
    <row r="748" spans="1:11" s="255" customFormat="1" ht="28.5" customHeight="1" x14ac:dyDescent="0.25">
      <c r="A748" s="249"/>
      <c r="B748" s="387" t="s">
        <v>512</v>
      </c>
      <c r="C748" s="388"/>
      <c r="D748" s="388"/>
      <c r="E748" s="388"/>
      <c r="F748" s="380" t="s">
        <v>73</v>
      </c>
      <c r="G748" s="381">
        <f>G693</f>
        <v>0</v>
      </c>
      <c r="H748" s="254"/>
      <c r="I748" s="254"/>
      <c r="J748" s="254"/>
      <c r="K748" s="254"/>
    </row>
    <row r="749" spans="1:11" s="255" customFormat="1" ht="17.25" customHeight="1" x14ac:dyDescent="0.25">
      <c r="A749" s="249"/>
      <c r="B749" s="387" t="s">
        <v>489</v>
      </c>
      <c r="C749" s="388"/>
      <c r="D749" s="383"/>
      <c r="E749" s="379"/>
      <c r="F749" s="380" t="s">
        <v>73</v>
      </c>
      <c r="G749" s="381">
        <f>G726</f>
        <v>0</v>
      </c>
      <c r="H749" s="254"/>
      <c r="I749" s="254"/>
      <c r="J749" s="254"/>
      <c r="K749" s="254"/>
    </row>
    <row r="750" spans="1:11" s="255" customFormat="1" ht="18" customHeight="1" x14ac:dyDescent="0.25">
      <c r="A750" s="249"/>
      <c r="B750" s="387" t="s">
        <v>190</v>
      </c>
      <c r="C750" s="388"/>
      <c r="D750" s="384"/>
      <c r="E750" s="379"/>
      <c r="F750" s="380" t="s">
        <v>73</v>
      </c>
      <c r="G750" s="381">
        <f>G740</f>
        <v>0</v>
      </c>
      <c r="H750" s="254"/>
      <c r="I750" s="254"/>
      <c r="J750" s="254"/>
      <c r="K750" s="254"/>
    </row>
    <row r="751" spans="1:11" s="255" customFormat="1" ht="15.95" customHeight="1" x14ac:dyDescent="0.25">
      <c r="A751" s="19"/>
      <c r="B751" s="398" t="s">
        <v>174</v>
      </c>
      <c r="C751" s="398"/>
      <c r="D751" s="398"/>
      <c r="E751" s="398"/>
      <c r="F751" s="256" t="s">
        <v>73</v>
      </c>
      <c r="G751" s="257">
        <f>SUM(G744:G750)</f>
        <v>0</v>
      </c>
      <c r="H751" s="254"/>
      <c r="J751" s="254"/>
      <c r="K751" s="254"/>
    </row>
    <row r="752" spans="1:11" s="255" customFormat="1" ht="15" x14ac:dyDescent="0.25">
      <c r="A752" s="19"/>
      <c r="B752" s="258" t="s">
        <v>183</v>
      </c>
      <c r="D752" s="259"/>
      <c r="E752" s="260"/>
      <c r="F752" s="261"/>
      <c r="G752" s="260"/>
      <c r="H752" s="254"/>
      <c r="I752" s="262"/>
      <c r="J752" s="254"/>
      <c r="K752" s="254"/>
    </row>
    <row r="753" spans="1:11" s="255" customFormat="1" ht="15" x14ac:dyDescent="0.25">
      <c r="A753" s="19" t="s">
        <v>10</v>
      </c>
      <c r="B753" s="355" t="s">
        <v>143</v>
      </c>
      <c r="C753" s="356">
        <v>1</v>
      </c>
      <c r="D753" s="357" t="s">
        <v>48</v>
      </c>
      <c r="E753" s="358"/>
      <c r="F753" s="356">
        <f>C753*E753</f>
        <v>0</v>
      </c>
      <c r="G753" s="359">
        <f>SUM(F753)</f>
        <v>0</v>
      </c>
      <c r="H753" s="262"/>
      <c r="I753" s="254"/>
      <c r="J753" s="254"/>
      <c r="K753" s="254"/>
    </row>
    <row r="754" spans="1:11" s="255" customFormat="1" ht="15" x14ac:dyDescent="0.25">
      <c r="A754" s="19"/>
      <c r="B754" s="263"/>
      <c r="D754" s="259"/>
      <c r="E754" s="260"/>
      <c r="F754" s="261"/>
      <c r="G754" s="260"/>
      <c r="H754" s="254"/>
      <c r="I754" s="254"/>
      <c r="J754" s="254"/>
      <c r="K754" s="254"/>
    </row>
    <row r="755" spans="1:11" s="53" customFormat="1" ht="13.5" customHeight="1" x14ac:dyDescent="0.25">
      <c r="A755" s="7"/>
      <c r="B755" s="390" t="s">
        <v>184</v>
      </c>
      <c r="C755" s="390"/>
      <c r="D755" s="390"/>
      <c r="E755" s="390"/>
      <c r="F755" s="51" t="s">
        <v>73</v>
      </c>
      <c r="G755" s="52">
        <f>SUM(G753)</f>
        <v>0</v>
      </c>
      <c r="H755" s="124"/>
      <c r="I755" s="124"/>
      <c r="J755" s="124"/>
      <c r="K755" s="124"/>
    </row>
    <row r="756" spans="1:11" s="255" customFormat="1" ht="15" x14ac:dyDescent="0.25">
      <c r="A756" s="19"/>
      <c r="B756" s="263"/>
      <c r="D756" s="259"/>
      <c r="E756" s="260"/>
      <c r="F756" s="261"/>
      <c r="G756" s="260"/>
      <c r="H756" s="254"/>
      <c r="I756" s="254"/>
      <c r="J756" s="254"/>
      <c r="K756" s="254"/>
    </row>
    <row r="757" spans="1:11" s="266" customFormat="1" ht="14.25" x14ac:dyDescent="0.25">
      <c r="A757" s="264"/>
      <c r="B757" s="398" t="s">
        <v>63</v>
      </c>
      <c r="C757" s="398"/>
      <c r="D757" s="398"/>
      <c r="E757" s="398"/>
      <c r="F757" s="256" t="s">
        <v>73</v>
      </c>
      <c r="G757" s="257">
        <f>G751+G755</f>
        <v>0</v>
      </c>
      <c r="H757" s="265"/>
      <c r="I757" s="265"/>
      <c r="J757" s="265"/>
      <c r="K757" s="265"/>
    </row>
    <row r="758" spans="1:11" s="6" customFormat="1" ht="15" x14ac:dyDescent="0.25">
      <c r="A758" s="267"/>
      <c r="B758" s="268" t="s">
        <v>113</v>
      </c>
      <c r="C758" s="10"/>
      <c r="D758" s="269"/>
      <c r="E758" s="10"/>
      <c r="F758" s="270"/>
      <c r="G758" s="271"/>
      <c r="H758" s="5"/>
    </row>
    <row r="759" spans="1:11" s="6" customFormat="1" ht="15" x14ac:dyDescent="0.25">
      <c r="A759" s="267"/>
      <c r="B759" s="405" t="s">
        <v>185</v>
      </c>
      <c r="C759" s="406"/>
      <c r="D759" s="366"/>
      <c r="E759" s="367">
        <v>0.1</v>
      </c>
      <c r="F759" s="368"/>
      <c r="G759" s="369">
        <f t="shared" ref="G759:G765" si="54">$G$757*E759</f>
        <v>0</v>
      </c>
      <c r="H759" s="5"/>
    </row>
    <row r="760" spans="1:11" s="6" customFormat="1" ht="15" x14ac:dyDescent="0.25">
      <c r="A760" s="267"/>
      <c r="B760" s="401" t="s">
        <v>64</v>
      </c>
      <c r="C760" s="402"/>
      <c r="D760" s="366"/>
      <c r="E760" s="367">
        <v>0.03</v>
      </c>
      <c r="F760" s="368"/>
      <c r="G760" s="369">
        <f t="shared" si="54"/>
        <v>0</v>
      </c>
      <c r="H760" s="5"/>
    </row>
    <row r="761" spans="1:11" s="6" customFormat="1" ht="15" x14ac:dyDescent="0.25">
      <c r="A761" s="267"/>
      <c r="B761" s="370" t="s">
        <v>65</v>
      </c>
      <c r="C761" s="368"/>
      <c r="D761" s="366"/>
      <c r="E761" s="367">
        <v>0.03</v>
      </c>
      <c r="F761" s="368"/>
      <c r="G761" s="369">
        <f t="shared" si="54"/>
        <v>0</v>
      </c>
      <c r="H761" s="5"/>
    </row>
    <row r="762" spans="1:11" s="6" customFormat="1" ht="15" x14ac:dyDescent="0.25">
      <c r="A762" s="267"/>
      <c r="B762" s="370" t="s">
        <v>66</v>
      </c>
      <c r="C762" s="368"/>
      <c r="D762" s="366"/>
      <c r="E762" s="367">
        <v>4.4999999999999998E-2</v>
      </c>
      <c r="F762" s="368"/>
      <c r="G762" s="369">
        <f t="shared" si="54"/>
        <v>0</v>
      </c>
      <c r="H762" s="5"/>
    </row>
    <row r="763" spans="1:11" s="6" customFormat="1" ht="14.25" customHeight="1" x14ac:dyDescent="0.25">
      <c r="A763" s="267"/>
      <c r="B763" s="401" t="s">
        <v>67</v>
      </c>
      <c r="C763" s="402"/>
      <c r="D763" s="366"/>
      <c r="E763" s="367">
        <v>0.01</v>
      </c>
      <c r="F763" s="368"/>
      <c r="G763" s="369">
        <f t="shared" si="54"/>
        <v>0</v>
      </c>
      <c r="H763" s="5"/>
    </row>
    <row r="764" spans="1:11" s="6" customFormat="1" ht="15" x14ac:dyDescent="0.25">
      <c r="A764" s="267"/>
      <c r="B764" s="370" t="s">
        <v>68</v>
      </c>
      <c r="C764" s="368"/>
      <c r="D764" s="366"/>
      <c r="E764" s="367">
        <v>0.05</v>
      </c>
      <c r="F764" s="368"/>
      <c r="G764" s="369">
        <f t="shared" si="54"/>
        <v>0</v>
      </c>
      <c r="H764" s="5"/>
    </row>
    <row r="765" spans="1:11" s="6" customFormat="1" ht="15" x14ac:dyDescent="0.25">
      <c r="A765" s="267"/>
      <c r="B765" s="401" t="s">
        <v>116</v>
      </c>
      <c r="C765" s="402"/>
      <c r="D765" s="402"/>
      <c r="E765" s="367">
        <v>0.1</v>
      </c>
      <c r="F765" s="368"/>
      <c r="G765" s="369">
        <f t="shared" si="54"/>
        <v>0</v>
      </c>
      <c r="H765" s="5"/>
    </row>
    <row r="766" spans="1:11" s="6" customFormat="1" ht="15" x14ac:dyDescent="0.25">
      <c r="A766" s="267"/>
      <c r="B766" s="371" t="s">
        <v>181</v>
      </c>
      <c r="C766" s="372"/>
      <c r="D766" s="373"/>
      <c r="E766" s="367">
        <v>0.18</v>
      </c>
      <c r="F766" s="368"/>
      <c r="G766" s="369">
        <f>G759*E766</f>
        <v>0</v>
      </c>
      <c r="H766" s="5"/>
    </row>
    <row r="767" spans="1:11" s="6" customFormat="1" ht="15" x14ac:dyDescent="0.25">
      <c r="A767" s="267"/>
      <c r="B767" s="371" t="s">
        <v>241</v>
      </c>
      <c r="C767" s="372"/>
      <c r="D767" s="373"/>
      <c r="E767" s="367">
        <v>1E-3</v>
      </c>
      <c r="F767" s="368"/>
      <c r="G767" s="369">
        <f>G757*E767</f>
        <v>0</v>
      </c>
      <c r="H767" s="5"/>
    </row>
    <row r="768" spans="1:11" s="6" customFormat="1" ht="15" x14ac:dyDescent="0.25">
      <c r="A768" s="267"/>
      <c r="B768" s="371" t="s">
        <v>186</v>
      </c>
      <c r="C768" s="372"/>
      <c r="D768" s="373"/>
      <c r="E768" s="367" t="s">
        <v>62</v>
      </c>
      <c r="F768" s="368"/>
      <c r="G768" s="369"/>
      <c r="H768" s="415"/>
    </row>
    <row r="769" spans="1:11" s="274" customFormat="1" ht="15.75" customHeight="1" x14ac:dyDescent="0.25">
      <c r="A769" s="272"/>
      <c r="B769" s="403" t="s">
        <v>187</v>
      </c>
      <c r="C769" s="404"/>
      <c r="D769" s="374"/>
      <c r="E769" s="375" t="s">
        <v>62</v>
      </c>
      <c r="F769" s="376"/>
      <c r="G769" s="369"/>
      <c r="H769" s="415"/>
      <c r="J769" s="242"/>
      <c r="K769" s="242"/>
    </row>
    <row r="770" spans="1:11" ht="29.25" customHeight="1" x14ac:dyDescent="0.25">
      <c r="A770" s="2"/>
      <c r="B770" s="399" t="s">
        <v>541</v>
      </c>
      <c r="C770" s="400"/>
      <c r="D770" s="400"/>
      <c r="E770" s="375" t="s">
        <v>62</v>
      </c>
      <c r="F770" s="377"/>
      <c r="G770" s="378"/>
      <c r="H770" s="415"/>
    </row>
    <row r="771" spans="1:11" x14ac:dyDescent="0.25">
      <c r="A771" s="2"/>
      <c r="B771" s="399" t="s">
        <v>188</v>
      </c>
      <c r="C771" s="400"/>
      <c r="D771" s="374"/>
      <c r="E771" s="375" t="s">
        <v>62</v>
      </c>
      <c r="F771" s="377"/>
      <c r="G771" s="378"/>
      <c r="H771" s="415"/>
    </row>
    <row r="772" spans="1:11" ht="14.1" customHeight="1" x14ac:dyDescent="0.25">
      <c r="A772" s="2"/>
      <c r="B772" s="45"/>
      <c r="C772" s="45"/>
      <c r="D772" s="3"/>
      <c r="E772" s="273"/>
      <c r="F772" s="275"/>
      <c r="G772" s="276"/>
      <c r="H772" s="3"/>
    </row>
    <row r="773" spans="1:11" s="6" customFormat="1" ht="18" customHeight="1" x14ac:dyDescent="0.25">
      <c r="A773" s="267"/>
      <c r="B773" s="398" t="s">
        <v>203</v>
      </c>
      <c r="C773" s="398"/>
      <c r="D773" s="398"/>
      <c r="E773" s="398"/>
      <c r="F773" s="271" t="s">
        <v>73</v>
      </c>
      <c r="G773" s="271">
        <f>SUM(G759:G771)</f>
        <v>0</v>
      </c>
      <c r="H773" s="30"/>
    </row>
    <row r="774" spans="1:11" s="6" customFormat="1" ht="18" customHeight="1" x14ac:dyDescent="0.25">
      <c r="A774" s="267"/>
      <c r="B774" s="277"/>
      <c r="C774" s="277"/>
      <c r="D774" s="277"/>
      <c r="E774" s="277"/>
      <c r="F774" s="271"/>
      <c r="G774" s="271"/>
      <c r="H774" s="5"/>
    </row>
    <row r="775" spans="1:11" s="6" customFormat="1" ht="15.75" customHeight="1" x14ac:dyDescent="0.25">
      <c r="A775" s="267"/>
      <c r="B775" s="417" t="s">
        <v>114</v>
      </c>
      <c r="C775" s="417"/>
      <c r="D775" s="417"/>
      <c r="E775" s="417"/>
      <c r="F775" s="271" t="s">
        <v>73</v>
      </c>
      <c r="G775" s="271">
        <f>SUM(G773+G757)</f>
        <v>0</v>
      </c>
      <c r="H775" s="5"/>
    </row>
    <row r="776" spans="1:11" s="5" customFormat="1" ht="15" x14ac:dyDescent="0.25">
      <c r="A776" s="278"/>
      <c r="B776" s="279"/>
      <c r="C776" s="280"/>
      <c r="D776" s="281"/>
      <c r="E776" s="243"/>
      <c r="F776" s="244"/>
      <c r="G776" s="245"/>
      <c r="H776" s="282"/>
    </row>
    <row r="777" spans="1:11" s="53" customFormat="1" x14ac:dyDescent="0.25">
      <c r="A777" s="7"/>
      <c r="B777" s="142" t="s">
        <v>206</v>
      </c>
      <c r="D777" s="9"/>
      <c r="E777" s="72"/>
      <c r="F777" s="56"/>
      <c r="G777" s="72"/>
      <c r="H777" s="124"/>
      <c r="I777" s="124"/>
      <c r="J777" s="124"/>
      <c r="K777" s="124"/>
    </row>
    <row r="778" spans="1:11" s="53" customFormat="1" ht="30" customHeight="1" x14ac:dyDescent="0.25">
      <c r="A778" s="22" t="s">
        <v>124</v>
      </c>
      <c r="B778" s="418" t="s">
        <v>191</v>
      </c>
      <c r="C778" s="418"/>
      <c r="D778" s="418"/>
      <c r="E778" s="418"/>
      <c r="F778" s="418"/>
      <c r="G778" s="418"/>
      <c r="H778" s="124"/>
      <c r="I778" s="124"/>
      <c r="J778" s="124"/>
      <c r="K778" s="124"/>
    </row>
    <row r="779" spans="1:11" ht="13.5" customHeight="1" x14ac:dyDescent="0.25">
      <c r="A779" s="16" t="s">
        <v>125</v>
      </c>
      <c r="B779" s="418" t="s">
        <v>207</v>
      </c>
      <c r="C779" s="418"/>
      <c r="D779" s="418"/>
      <c r="E779" s="418"/>
      <c r="F779" s="418"/>
      <c r="G779" s="418"/>
    </row>
    <row r="780" spans="1:11" ht="27" customHeight="1" x14ac:dyDescent="0.25">
      <c r="A780" s="17" t="s">
        <v>126</v>
      </c>
      <c r="B780" s="416" t="s">
        <v>204</v>
      </c>
      <c r="C780" s="416"/>
      <c r="D780" s="416"/>
      <c r="E780" s="416"/>
      <c r="F780" s="416"/>
      <c r="G780" s="416"/>
    </row>
    <row r="781" spans="1:11" x14ac:dyDescent="0.25">
      <c r="A781" s="283" t="s">
        <v>127</v>
      </c>
      <c r="B781" s="416" t="s">
        <v>543</v>
      </c>
      <c r="C781" s="416"/>
      <c r="D781" s="416"/>
      <c r="E781" s="416"/>
      <c r="F781" s="416"/>
      <c r="G781" s="416"/>
    </row>
    <row r="782" spans="1:11" s="284" customFormat="1" x14ac:dyDescent="0.25">
      <c r="A782" s="18" t="s">
        <v>205</v>
      </c>
      <c r="B782" s="416" t="s">
        <v>544</v>
      </c>
      <c r="C782" s="416"/>
      <c r="D782" s="416"/>
      <c r="E782" s="416"/>
      <c r="F782" s="416"/>
      <c r="G782" s="416"/>
    </row>
    <row r="783" spans="1:11" s="285" customFormat="1" x14ac:dyDescent="0.25">
      <c r="A783" s="18" t="s">
        <v>532</v>
      </c>
      <c r="B783" s="413" t="s">
        <v>542</v>
      </c>
      <c r="C783" s="413"/>
      <c r="D783" s="413"/>
      <c r="E783" s="413"/>
      <c r="F783" s="413"/>
      <c r="G783" s="413"/>
    </row>
    <row r="784" spans="1:11" s="285" customFormat="1" x14ac:dyDescent="0.25">
      <c r="A784" s="18" t="s">
        <v>533</v>
      </c>
      <c r="B784" s="413" t="s">
        <v>534</v>
      </c>
      <c r="C784" s="413"/>
      <c r="D784" s="413"/>
      <c r="E784" s="413"/>
      <c r="F784" s="413"/>
      <c r="G784" s="413"/>
    </row>
    <row r="785" spans="1:256" s="285" customFormat="1" x14ac:dyDescent="0.25">
      <c r="A785" s="18" t="s">
        <v>546</v>
      </c>
      <c r="B785" s="285" t="s">
        <v>545</v>
      </c>
      <c r="C785" s="287"/>
      <c r="D785" s="288"/>
      <c r="E785" s="289"/>
      <c r="F785" s="287"/>
      <c r="G785" s="290"/>
    </row>
    <row r="786" spans="1:256" s="285" customFormat="1" x14ac:dyDescent="0.25">
      <c r="A786" s="4"/>
      <c r="B786" s="286"/>
      <c r="C786" s="287"/>
      <c r="D786" s="288"/>
      <c r="E786" s="289"/>
      <c r="F786" s="287"/>
      <c r="G786" s="290"/>
    </row>
    <row r="787" spans="1:256" s="6" customFormat="1" ht="12.95" customHeight="1" x14ac:dyDescent="0.25">
      <c r="A787" s="414" t="s">
        <v>219</v>
      </c>
      <c r="B787" s="414"/>
      <c r="C787" s="414"/>
      <c r="D787" s="291"/>
      <c r="E787" s="407" t="s">
        <v>220</v>
      </c>
      <c r="F787" s="407"/>
      <c r="G787" s="407"/>
      <c r="H787" s="292"/>
      <c r="I787" s="293"/>
      <c r="J787" s="293"/>
      <c r="K787" s="293"/>
      <c r="L787" s="293"/>
      <c r="M787" s="293"/>
      <c r="N787" s="293"/>
      <c r="O787" s="293"/>
      <c r="P787" s="293"/>
      <c r="Q787" s="293"/>
      <c r="R787" s="293"/>
      <c r="S787" s="293"/>
      <c r="T787" s="293"/>
      <c r="U787" s="293"/>
      <c r="V787" s="293"/>
      <c r="W787" s="293"/>
      <c r="X787" s="293"/>
      <c r="Y787" s="293"/>
      <c r="Z787" s="293"/>
      <c r="AA787" s="293"/>
      <c r="AB787" s="293"/>
      <c r="AC787" s="293"/>
      <c r="AD787" s="293"/>
      <c r="AE787" s="293"/>
      <c r="AF787" s="293"/>
      <c r="AG787" s="293"/>
      <c r="AH787" s="293"/>
      <c r="AI787" s="293"/>
      <c r="AJ787" s="293"/>
      <c r="AK787" s="293"/>
      <c r="AL787" s="293"/>
      <c r="AM787" s="293"/>
      <c r="AN787" s="293"/>
      <c r="AO787" s="293"/>
      <c r="AP787" s="293"/>
      <c r="AQ787" s="293"/>
      <c r="AR787" s="293"/>
      <c r="AS787" s="293"/>
      <c r="AT787" s="293"/>
      <c r="AU787" s="293"/>
      <c r="AV787" s="293"/>
      <c r="AW787" s="293"/>
      <c r="AX787" s="293"/>
      <c r="AY787" s="293"/>
      <c r="AZ787" s="293"/>
      <c r="BA787" s="293"/>
      <c r="BB787" s="293"/>
      <c r="BC787" s="293"/>
      <c r="BD787" s="293"/>
      <c r="BE787" s="293"/>
      <c r="BF787" s="293"/>
      <c r="BG787" s="293"/>
      <c r="BH787" s="293"/>
      <c r="BI787" s="293"/>
      <c r="BJ787" s="293"/>
      <c r="BK787" s="293"/>
      <c r="BL787" s="293"/>
      <c r="BM787" s="293"/>
      <c r="BN787" s="293"/>
      <c r="BO787" s="293"/>
      <c r="BP787" s="293"/>
      <c r="BQ787" s="293"/>
      <c r="BR787" s="293"/>
      <c r="BS787" s="293"/>
      <c r="BT787" s="293"/>
      <c r="BU787" s="293"/>
      <c r="BV787" s="293"/>
      <c r="BW787" s="293"/>
      <c r="BX787" s="293"/>
      <c r="BY787" s="293"/>
      <c r="BZ787" s="293"/>
      <c r="CA787" s="293"/>
      <c r="CB787" s="293"/>
      <c r="CC787" s="293"/>
      <c r="CD787" s="293"/>
      <c r="CE787" s="293"/>
      <c r="CF787" s="293"/>
      <c r="CG787" s="293"/>
      <c r="CH787" s="293"/>
      <c r="CI787" s="293"/>
      <c r="CJ787" s="293"/>
      <c r="CK787" s="293"/>
      <c r="CL787" s="293"/>
      <c r="CM787" s="293"/>
      <c r="CN787" s="293"/>
      <c r="CO787" s="293"/>
      <c r="CP787" s="293"/>
      <c r="CQ787" s="293"/>
      <c r="CR787" s="293"/>
      <c r="CS787" s="293"/>
      <c r="CT787" s="293"/>
      <c r="CU787" s="293"/>
      <c r="CV787" s="293"/>
      <c r="CW787" s="293"/>
      <c r="CX787" s="293"/>
      <c r="CY787" s="293"/>
      <c r="CZ787" s="293"/>
      <c r="DA787" s="293"/>
      <c r="DB787" s="293"/>
      <c r="DC787" s="293"/>
      <c r="DD787" s="293"/>
      <c r="DE787" s="293"/>
      <c r="DF787" s="293"/>
      <c r="DG787" s="293"/>
      <c r="DH787" s="293"/>
      <c r="DI787" s="293"/>
      <c r="DJ787" s="293"/>
      <c r="DK787" s="293"/>
      <c r="DL787" s="293"/>
      <c r="DM787" s="293"/>
      <c r="DN787" s="293"/>
      <c r="DO787" s="293"/>
      <c r="DP787" s="293"/>
      <c r="DQ787" s="293"/>
      <c r="DR787" s="293"/>
      <c r="DS787" s="293"/>
      <c r="DT787" s="293"/>
      <c r="DU787" s="293"/>
      <c r="DV787" s="293"/>
      <c r="DW787" s="293"/>
      <c r="DX787" s="293"/>
      <c r="DY787" s="293"/>
      <c r="DZ787" s="293"/>
      <c r="EA787" s="293"/>
      <c r="EB787" s="293"/>
      <c r="EC787" s="293"/>
      <c r="ED787" s="293"/>
      <c r="EE787" s="293"/>
      <c r="EF787" s="293"/>
      <c r="EG787" s="293"/>
      <c r="EH787" s="293"/>
      <c r="EI787" s="293"/>
      <c r="EJ787" s="293"/>
      <c r="EK787" s="293"/>
      <c r="EL787" s="293"/>
      <c r="EM787" s="293"/>
      <c r="EN787" s="293"/>
      <c r="EO787" s="293"/>
      <c r="EP787" s="293"/>
      <c r="EQ787" s="293"/>
      <c r="ER787" s="293"/>
      <c r="ES787" s="293"/>
      <c r="ET787" s="293"/>
      <c r="EU787" s="293"/>
      <c r="EV787" s="293"/>
      <c r="EW787" s="293"/>
      <c r="EX787" s="293"/>
      <c r="EY787" s="293"/>
      <c r="EZ787" s="293"/>
      <c r="FA787" s="293"/>
      <c r="FB787" s="293"/>
      <c r="FC787" s="293"/>
      <c r="FD787" s="293"/>
      <c r="FE787" s="293"/>
      <c r="FF787" s="293"/>
      <c r="FG787" s="293"/>
      <c r="FH787" s="293"/>
      <c r="FI787" s="293"/>
      <c r="FJ787" s="293"/>
      <c r="FK787" s="293"/>
      <c r="FL787" s="293"/>
      <c r="FM787" s="293"/>
      <c r="FN787" s="293"/>
      <c r="FO787" s="293"/>
      <c r="FP787" s="293"/>
      <c r="FQ787" s="293"/>
      <c r="FR787" s="293"/>
      <c r="FS787" s="293"/>
      <c r="FT787" s="293"/>
      <c r="FU787" s="293"/>
      <c r="FV787" s="293"/>
      <c r="FW787" s="293"/>
      <c r="FX787" s="293"/>
      <c r="FY787" s="293"/>
      <c r="FZ787" s="293"/>
      <c r="GA787" s="293"/>
      <c r="GB787" s="293"/>
      <c r="GC787" s="293"/>
      <c r="GD787" s="293"/>
      <c r="GE787" s="293"/>
      <c r="GF787" s="293"/>
      <c r="GG787" s="293"/>
      <c r="GH787" s="293"/>
      <c r="GI787" s="293"/>
      <c r="GJ787" s="293"/>
      <c r="GK787" s="293"/>
      <c r="GL787" s="293"/>
      <c r="GM787" s="293"/>
      <c r="GN787" s="293"/>
      <c r="GO787" s="293"/>
      <c r="GP787" s="293"/>
      <c r="GQ787" s="293"/>
      <c r="GR787" s="293"/>
      <c r="GS787" s="293"/>
      <c r="GT787" s="293"/>
      <c r="GU787" s="293"/>
      <c r="GV787" s="293"/>
      <c r="GW787" s="293"/>
      <c r="GX787" s="293"/>
      <c r="GY787" s="293"/>
      <c r="GZ787" s="293"/>
      <c r="HA787" s="293"/>
      <c r="HB787" s="293"/>
      <c r="HC787" s="293"/>
      <c r="HD787" s="293"/>
      <c r="HE787" s="293"/>
      <c r="HF787" s="293"/>
      <c r="HG787" s="293"/>
      <c r="HH787" s="293"/>
      <c r="HI787" s="293"/>
      <c r="HJ787" s="293"/>
      <c r="HK787" s="293"/>
      <c r="HL787" s="293"/>
      <c r="HM787" s="293"/>
      <c r="HN787" s="293"/>
      <c r="HO787" s="293"/>
      <c r="HP787" s="293"/>
      <c r="HQ787" s="293"/>
      <c r="HR787" s="293"/>
      <c r="HS787" s="293"/>
      <c r="HT787" s="293"/>
      <c r="HU787" s="293"/>
      <c r="HV787" s="293"/>
      <c r="HW787" s="293"/>
      <c r="HX787" s="293"/>
      <c r="HY787" s="293"/>
      <c r="HZ787" s="293"/>
      <c r="IA787" s="293"/>
      <c r="IB787" s="293"/>
      <c r="IC787" s="293"/>
      <c r="ID787" s="293"/>
      <c r="IE787" s="293"/>
      <c r="IF787" s="293"/>
      <c r="IG787" s="293"/>
      <c r="IH787" s="293"/>
      <c r="II787" s="293"/>
      <c r="IJ787" s="293"/>
      <c r="IK787" s="293"/>
      <c r="IL787" s="293"/>
      <c r="IM787" s="293"/>
      <c r="IN787" s="293"/>
      <c r="IO787" s="293"/>
      <c r="IP787" s="293"/>
      <c r="IQ787" s="293"/>
      <c r="IR787" s="293"/>
      <c r="IS787" s="293"/>
      <c r="IT787" s="293"/>
      <c r="IU787" s="293"/>
      <c r="IV787" s="293"/>
    </row>
    <row r="788" spans="1:256" s="6" customFormat="1" ht="14.1" customHeight="1" x14ac:dyDescent="0.25">
      <c r="A788" s="31"/>
      <c r="B788" s="294"/>
      <c r="C788" s="295"/>
      <c r="D788" s="291"/>
      <c r="E788" s="291"/>
      <c r="F788" s="295"/>
      <c r="G788" s="296"/>
      <c r="H788" s="297"/>
      <c r="I788" s="293"/>
      <c r="J788" s="293"/>
      <c r="K788" s="293"/>
      <c r="L788" s="293"/>
      <c r="M788" s="293"/>
      <c r="N788" s="293"/>
      <c r="O788" s="293"/>
      <c r="P788" s="293"/>
      <c r="Q788" s="293"/>
      <c r="R788" s="293"/>
      <c r="S788" s="293"/>
      <c r="T788" s="293"/>
      <c r="U788" s="293"/>
      <c r="V788" s="293"/>
      <c r="W788" s="293"/>
      <c r="X788" s="293"/>
      <c r="Y788" s="293"/>
      <c r="Z788" s="293"/>
      <c r="AA788" s="293"/>
      <c r="AB788" s="293"/>
      <c r="AC788" s="293"/>
      <c r="AD788" s="293"/>
      <c r="AE788" s="293"/>
      <c r="AF788" s="293"/>
      <c r="AG788" s="293"/>
      <c r="AH788" s="293"/>
      <c r="AI788" s="293"/>
      <c r="AJ788" s="293"/>
      <c r="AK788" s="293"/>
      <c r="AL788" s="293"/>
      <c r="AM788" s="293"/>
      <c r="AN788" s="293"/>
      <c r="AO788" s="293"/>
      <c r="AP788" s="293"/>
      <c r="AQ788" s="293"/>
      <c r="AR788" s="293"/>
      <c r="AS788" s="293"/>
      <c r="AT788" s="293"/>
      <c r="AU788" s="293"/>
      <c r="AV788" s="293"/>
      <c r="AW788" s="293"/>
      <c r="AX788" s="293"/>
      <c r="AY788" s="293"/>
      <c r="AZ788" s="293"/>
      <c r="BA788" s="293"/>
      <c r="BB788" s="293"/>
      <c r="BC788" s="293"/>
      <c r="BD788" s="293"/>
      <c r="BE788" s="293"/>
      <c r="BF788" s="293"/>
      <c r="BG788" s="293"/>
      <c r="BH788" s="293"/>
      <c r="BI788" s="293"/>
      <c r="BJ788" s="293"/>
      <c r="BK788" s="293"/>
      <c r="BL788" s="293"/>
      <c r="BM788" s="293"/>
      <c r="BN788" s="293"/>
      <c r="BO788" s="293"/>
      <c r="BP788" s="293"/>
      <c r="BQ788" s="293"/>
      <c r="BR788" s="293"/>
      <c r="BS788" s="293"/>
      <c r="BT788" s="293"/>
      <c r="BU788" s="293"/>
      <c r="BV788" s="293"/>
      <c r="BW788" s="293"/>
      <c r="BX788" s="293"/>
      <c r="BY788" s="293"/>
      <c r="BZ788" s="293"/>
      <c r="CA788" s="293"/>
      <c r="CB788" s="293"/>
      <c r="CC788" s="293"/>
      <c r="CD788" s="293"/>
      <c r="CE788" s="293"/>
      <c r="CF788" s="293"/>
      <c r="CG788" s="293"/>
      <c r="CH788" s="293"/>
      <c r="CI788" s="293"/>
      <c r="CJ788" s="293"/>
      <c r="CK788" s="293"/>
      <c r="CL788" s="293"/>
      <c r="CM788" s="293"/>
      <c r="CN788" s="293"/>
      <c r="CO788" s="293"/>
      <c r="CP788" s="293"/>
      <c r="CQ788" s="293"/>
      <c r="CR788" s="293"/>
      <c r="CS788" s="293"/>
      <c r="CT788" s="293"/>
      <c r="CU788" s="293"/>
      <c r="CV788" s="293"/>
      <c r="CW788" s="293"/>
      <c r="CX788" s="293"/>
      <c r="CY788" s="293"/>
      <c r="CZ788" s="293"/>
      <c r="DA788" s="293"/>
      <c r="DB788" s="293"/>
      <c r="DC788" s="293"/>
      <c r="DD788" s="293"/>
      <c r="DE788" s="293"/>
      <c r="DF788" s="293"/>
      <c r="DG788" s="293"/>
      <c r="DH788" s="293"/>
      <c r="DI788" s="293"/>
      <c r="DJ788" s="293"/>
      <c r="DK788" s="293"/>
      <c r="DL788" s="293"/>
      <c r="DM788" s="293"/>
      <c r="DN788" s="293"/>
      <c r="DO788" s="293"/>
      <c r="DP788" s="293"/>
      <c r="DQ788" s="293"/>
      <c r="DR788" s="293"/>
      <c r="DS788" s="293"/>
      <c r="DT788" s="293"/>
      <c r="DU788" s="293"/>
      <c r="DV788" s="293"/>
      <c r="DW788" s="293"/>
      <c r="DX788" s="293"/>
      <c r="DY788" s="293"/>
      <c r="DZ788" s="293"/>
      <c r="EA788" s="293"/>
      <c r="EB788" s="293"/>
      <c r="EC788" s="293"/>
      <c r="ED788" s="293"/>
      <c r="EE788" s="293"/>
      <c r="EF788" s="293"/>
      <c r="EG788" s="293"/>
      <c r="EH788" s="293"/>
      <c r="EI788" s="293"/>
      <c r="EJ788" s="293"/>
      <c r="EK788" s="293"/>
      <c r="EL788" s="293"/>
      <c r="EM788" s="293"/>
      <c r="EN788" s="293"/>
      <c r="EO788" s="293"/>
      <c r="EP788" s="293"/>
      <c r="EQ788" s="293"/>
      <c r="ER788" s="293"/>
      <c r="ES788" s="293"/>
      <c r="ET788" s="293"/>
      <c r="EU788" s="293"/>
      <c r="EV788" s="293"/>
      <c r="EW788" s="293"/>
      <c r="EX788" s="293"/>
      <c r="EY788" s="293"/>
      <c r="EZ788" s="293"/>
      <c r="FA788" s="293"/>
      <c r="FB788" s="293"/>
      <c r="FC788" s="293"/>
      <c r="FD788" s="293"/>
      <c r="FE788" s="293"/>
      <c r="FF788" s="293"/>
      <c r="FG788" s="293"/>
      <c r="FH788" s="293"/>
      <c r="FI788" s="293"/>
      <c r="FJ788" s="293"/>
      <c r="FK788" s="293"/>
      <c r="FL788" s="293"/>
      <c r="FM788" s="293"/>
      <c r="FN788" s="293"/>
      <c r="FO788" s="293"/>
      <c r="FP788" s="293"/>
      <c r="FQ788" s="293"/>
      <c r="FR788" s="293"/>
      <c r="FS788" s="293"/>
      <c r="FT788" s="293"/>
      <c r="FU788" s="293"/>
      <c r="FV788" s="293"/>
      <c r="FW788" s="293"/>
      <c r="FX788" s="293"/>
      <c r="FY788" s="293"/>
      <c r="FZ788" s="293"/>
      <c r="GA788" s="293"/>
      <c r="GB788" s="293"/>
      <c r="GC788" s="293"/>
      <c r="GD788" s="293"/>
      <c r="GE788" s="293"/>
      <c r="GF788" s="293"/>
      <c r="GG788" s="293"/>
      <c r="GH788" s="293"/>
      <c r="GI788" s="293"/>
      <c r="GJ788" s="293"/>
      <c r="GK788" s="293"/>
      <c r="GL788" s="293"/>
      <c r="GM788" s="293"/>
      <c r="GN788" s="293"/>
      <c r="GO788" s="293"/>
      <c r="GP788" s="293"/>
      <c r="GQ788" s="293"/>
      <c r="GR788" s="293"/>
      <c r="GS788" s="293"/>
      <c r="GT788" s="293"/>
      <c r="GU788" s="293"/>
      <c r="GV788" s="293"/>
      <c r="GW788" s="293"/>
      <c r="GX788" s="293"/>
      <c r="GY788" s="293"/>
      <c r="GZ788" s="293"/>
      <c r="HA788" s="293"/>
      <c r="HB788" s="293"/>
      <c r="HC788" s="293"/>
      <c r="HD788" s="293"/>
      <c r="HE788" s="293"/>
      <c r="HF788" s="293"/>
      <c r="HG788" s="293"/>
      <c r="HH788" s="293"/>
      <c r="HI788" s="293"/>
      <c r="HJ788" s="293"/>
      <c r="HK788" s="293"/>
      <c r="HL788" s="293"/>
      <c r="HM788" s="293"/>
      <c r="HN788" s="293"/>
      <c r="HO788" s="293"/>
      <c r="HP788" s="293"/>
      <c r="HQ788" s="293"/>
      <c r="HR788" s="293"/>
      <c r="HS788" s="293"/>
      <c r="HT788" s="293"/>
      <c r="HU788" s="293"/>
      <c r="HV788" s="293"/>
      <c r="HW788" s="293"/>
      <c r="HX788" s="293"/>
      <c r="HY788" s="293"/>
      <c r="HZ788" s="293"/>
      <c r="IA788" s="293"/>
      <c r="IB788" s="293"/>
      <c r="IC788" s="293"/>
      <c r="ID788" s="293"/>
      <c r="IE788" s="293"/>
      <c r="IF788" s="293"/>
      <c r="IG788" s="293"/>
      <c r="IH788" s="293"/>
      <c r="II788" s="293"/>
      <c r="IJ788" s="293"/>
      <c r="IK788" s="293"/>
      <c r="IL788" s="293"/>
      <c r="IM788" s="293"/>
      <c r="IN788" s="293"/>
      <c r="IO788" s="293"/>
      <c r="IP788" s="293"/>
      <c r="IQ788" s="293"/>
      <c r="IR788" s="293"/>
      <c r="IS788" s="293"/>
      <c r="IT788" s="293"/>
      <c r="IU788" s="293"/>
      <c r="IV788" s="293"/>
    </row>
    <row r="789" spans="1:256" s="6" customFormat="1" ht="14.1" customHeight="1" x14ac:dyDescent="0.25">
      <c r="A789" s="31"/>
      <c r="B789" s="294"/>
      <c r="C789" s="295"/>
      <c r="D789" s="291"/>
      <c r="E789" s="291"/>
      <c r="F789" s="295"/>
      <c r="G789" s="296"/>
      <c r="H789" s="297"/>
      <c r="I789" s="293"/>
      <c r="J789" s="293"/>
      <c r="K789" s="293"/>
      <c r="L789" s="293"/>
      <c r="M789" s="293"/>
      <c r="N789" s="293"/>
      <c r="O789" s="293"/>
      <c r="P789" s="293"/>
      <c r="Q789" s="293"/>
      <c r="R789" s="293"/>
      <c r="S789" s="293"/>
      <c r="T789" s="293"/>
      <c r="U789" s="293"/>
      <c r="V789" s="293"/>
      <c r="W789" s="293"/>
      <c r="X789" s="293"/>
      <c r="Y789" s="293"/>
      <c r="Z789" s="293"/>
      <c r="AA789" s="293"/>
      <c r="AB789" s="293"/>
      <c r="AC789" s="293"/>
      <c r="AD789" s="293"/>
      <c r="AE789" s="293"/>
      <c r="AF789" s="293"/>
      <c r="AG789" s="293"/>
      <c r="AH789" s="293"/>
      <c r="AI789" s="293"/>
      <c r="AJ789" s="293"/>
      <c r="AK789" s="293"/>
      <c r="AL789" s="293"/>
      <c r="AM789" s="293"/>
      <c r="AN789" s="293"/>
      <c r="AO789" s="293"/>
      <c r="AP789" s="293"/>
      <c r="AQ789" s="293"/>
      <c r="AR789" s="293"/>
      <c r="AS789" s="293"/>
      <c r="AT789" s="293"/>
      <c r="AU789" s="293"/>
      <c r="AV789" s="293"/>
      <c r="AW789" s="293"/>
      <c r="AX789" s="293"/>
      <c r="AY789" s="293"/>
      <c r="AZ789" s="293"/>
      <c r="BA789" s="293"/>
      <c r="BB789" s="293"/>
      <c r="BC789" s="293"/>
      <c r="BD789" s="293"/>
      <c r="BE789" s="293"/>
      <c r="BF789" s="293"/>
      <c r="BG789" s="293"/>
      <c r="BH789" s="293"/>
      <c r="BI789" s="293"/>
      <c r="BJ789" s="293"/>
      <c r="BK789" s="293"/>
      <c r="BL789" s="293"/>
      <c r="BM789" s="293"/>
      <c r="BN789" s="293"/>
      <c r="BO789" s="293"/>
      <c r="BP789" s="293"/>
      <c r="BQ789" s="293"/>
      <c r="BR789" s="293"/>
      <c r="BS789" s="293"/>
      <c r="BT789" s="293"/>
      <c r="BU789" s="293"/>
      <c r="BV789" s="293"/>
      <c r="BW789" s="293"/>
      <c r="BX789" s="293"/>
      <c r="BY789" s="293"/>
      <c r="BZ789" s="293"/>
      <c r="CA789" s="293"/>
      <c r="CB789" s="293"/>
      <c r="CC789" s="293"/>
      <c r="CD789" s="293"/>
      <c r="CE789" s="293"/>
      <c r="CF789" s="293"/>
      <c r="CG789" s="293"/>
      <c r="CH789" s="293"/>
      <c r="CI789" s="293"/>
      <c r="CJ789" s="293"/>
      <c r="CK789" s="293"/>
      <c r="CL789" s="293"/>
      <c r="CM789" s="293"/>
      <c r="CN789" s="293"/>
      <c r="CO789" s="293"/>
      <c r="CP789" s="293"/>
      <c r="CQ789" s="293"/>
      <c r="CR789" s="293"/>
      <c r="CS789" s="293"/>
      <c r="CT789" s="293"/>
      <c r="CU789" s="293"/>
      <c r="CV789" s="293"/>
      <c r="CW789" s="293"/>
      <c r="CX789" s="293"/>
      <c r="CY789" s="293"/>
      <c r="CZ789" s="293"/>
      <c r="DA789" s="293"/>
      <c r="DB789" s="293"/>
      <c r="DC789" s="293"/>
      <c r="DD789" s="293"/>
      <c r="DE789" s="293"/>
      <c r="DF789" s="293"/>
      <c r="DG789" s="293"/>
      <c r="DH789" s="293"/>
      <c r="DI789" s="293"/>
      <c r="DJ789" s="293"/>
      <c r="DK789" s="293"/>
      <c r="DL789" s="293"/>
      <c r="DM789" s="293"/>
      <c r="DN789" s="293"/>
      <c r="DO789" s="293"/>
      <c r="DP789" s="293"/>
      <c r="DQ789" s="293"/>
      <c r="DR789" s="293"/>
      <c r="DS789" s="293"/>
      <c r="DT789" s="293"/>
      <c r="DU789" s="293"/>
      <c r="DV789" s="293"/>
      <c r="DW789" s="293"/>
      <c r="DX789" s="293"/>
      <c r="DY789" s="293"/>
      <c r="DZ789" s="293"/>
      <c r="EA789" s="293"/>
      <c r="EB789" s="293"/>
      <c r="EC789" s="293"/>
      <c r="ED789" s="293"/>
      <c r="EE789" s="293"/>
      <c r="EF789" s="293"/>
      <c r="EG789" s="293"/>
      <c r="EH789" s="293"/>
      <c r="EI789" s="293"/>
      <c r="EJ789" s="293"/>
      <c r="EK789" s="293"/>
      <c r="EL789" s="293"/>
      <c r="EM789" s="293"/>
      <c r="EN789" s="293"/>
      <c r="EO789" s="293"/>
      <c r="EP789" s="293"/>
      <c r="EQ789" s="293"/>
      <c r="ER789" s="293"/>
      <c r="ES789" s="293"/>
      <c r="ET789" s="293"/>
      <c r="EU789" s="293"/>
      <c r="EV789" s="293"/>
      <c r="EW789" s="293"/>
      <c r="EX789" s="293"/>
      <c r="EY789" s="293"/>
      <c r="EZ789" s="293"/>
      <c r="FA789" s="293"/>
      <c r="FB789" s="293"/>
      <c r="FC789" s="293"/>
      <c r="FD789" s="293"/>
      <c r="FE789" s="293"/>
      <c r="FF789" s="293"/>
      <c r="FG789" s="293"/>
      <c r="FH789" s="293"/>
      <c r="FI789" s="293"/>
      <c r="FJ789" s="293"/>
      <c r="FK789" s="293"/>
      <c r="FL789" s="293"/>
      <c r="FM789" s="293"/>
      <c r="FN789" s="293"/>
      <c r="FO789" s="293"/>
      <c r="FP789" s="293"/>
      <c r="FQ789" s="293"/>
      <c r="FR789" s="293"/>
      <c r="FS789" s="293"/>
      <c r="FT789" s="293"/>
      <c r="FU789" s="293"/>
      <c r="FV789" s="293"/>
      <c r="FW789" s="293"/>
      <c r="FX789" s="293"/>
      <c r="FY789" s="293"/>
      <c r="FZ789" s="293"/>
      <c r="GA789" s="293"/>
      <c r="GB789" s="293"/>
      <c r="GC789" s="293"/>
      <c r="GD789" s="293"/>
      <c r="GE789" s="293"/>
      <c r="GF789" s="293"/>
      <c r="GG789" s="293"/>
      <c r="GH789" s="293"/>
      <c r="GI789" s="293"/>
      <c r="GJ789" s="293"/>
      <c r="GK789" s="293"/>
      <c r="GL789" s="293"/>
      <c r="GM789" s="293"/>
      <c r="GN789" s="293"/>
      <c r="GO789" s="293"/>
      <c r="GP789" s="293"/>
      <c r="GQ789" s="293"/>
      <c r="GR789" s="293"/>
      <c r="GS789" s="293"/>
      <c r="GT789" s="293"/>
      <c r="GU789" s="293"/>
      <c r="GV789" s="293"/>
      <c r="GW789" s="293"/>
      <c r="GX789" s="293"/>
      <c r="GY789" s="293"/>
      <c r="GZ789" s="293"/>
      <c r="HA789" s="293"/>
      <c r="HB789" s="293"/>
      <c r="HC789" s="293"/>
      <c r="HD789" s="293"/>
      <c r="HE789" s="293"/>
      <c r="HF789" s="293"/>
      <c r="HG789" s="293"/>
      <c r="HH789" s="293"/>
      <c r="HI789" s="293"/>
      <c r="HJ789" s="293"/>
      <c r="HK789" s="293"/>
      <c r="HL789" s="293"/>
      <c r="HM789" s="293"/>
      <c r="HN789" s="293"/>
      <c r="HO789" s="293"/>
      <c r="HP789" s="293"/>
      <c r="HQ789" s="293"/>
      <c r="HR789" s="293"/>
      <c r="HS789" s="293"/>
      <c r="HT789" s="293"/>
      <c r="HU789" s="293"/>
      <c r="HV789" s="293"/>
      <c r="HW789" s="293"/>
      <c r="HX789" s="293"/>
      <c r="HY789" s="293"/>
      <c r="HZ789" s="293"/>
      <c r="IA789" s="293"/>
      <c r="IB789" s="293"/>
      <c r="IC789" s="293"/>
      <c r="ID789" s="293"/>
      <c r="IE789" s="293"/>
      <c r="IF789" s="293"/>
      <c r="IG789" s="293"/>
      <c r="IH789" s="293"/>
      <c r="II789" s="293"/>
      <c r="IJ789" s="293"/>
      <c r="IK789" s="293"/>
      <c r="IL789" s="293"/>
      <c r="IM789" s="293"/>
      <c r="IN789" s="293"/>
      <c r="IO789" s="293"/>
      <c r="IP789" s="293"/>
      <c r="IQ789" s="293"/>
      <c r="IR789" s="293"/>
      <c r="IS789" s="293"/>
      <c r="IT789" s="293"/>
      <c r="IU789" s="293"/>
      <c r="IV789" s="293"/>
    </row>
    <row r="790" spans="1:256" s="6" customFormat="1" ht="14.1" customHeight="1" x14ac:dyDescent="0.25">
      <c r="A790" s="410" t="s">
        <v>221</v>
      </c>
      <c r="B790" s="410"/>
      <c r="C790" s="410"/>
      <c r="D790" s="291"/>
      <c r="E790" s="411" t="s">
        <v>513</v>
      </c>
      <c r="F790" s="411"/>
      <c r="G790" s="411"/>
      <c r="H790" s="297"/>
      <c r="I790" s="293"/>
      <c r="J790" s="293"/>
      <c r="K790" s="293"/>
      <c r="L790" s="293"/>
      <c r="M790" s="293"/>
      <c r="N790" s="293"/>
      <c r="O790" s="293"/>
      <c r="P790" s="293"/>
      <c r="Q790" s="293"/>
      <c r="R790" s="293"/>
      <c r="S790" s="293"/>
      <c r="T790" s="293"/>
      <c r="U790" s="293"/>
      <c r="V790" s="293"/>
      <c r="W790" s="293"/>
      <c r="X790" s="293"/>
      <c r="Y790" s="293"/>
      <c r="Z790" s="293"/>
      <c r="AA790" s="293"/>
      <c r="AB790" s="293"/>
      <c r="AC790" s="293"/>
      <c r="AD790" s="293"/>
      <c r="AE790" s="293"/>
      <c r="AF790" s="293"/>
      <c r="AG790" s="293"/>
      <c r="AH790" s="293"/>
      <c r="AI790" s="293"/>
      <c r="AJ790" s="293"/>
      <c r="AK790" s="293"/>
      <c r="AL790" s="293"/>
      <c r="AM790" s="293"/>
      <c r="AN790" s="293"/>
      <c r="AO790" s="293"/>
      <c r="AP790" s="293"/>
      <c r="AQ790" s="293"/>
      <c r="AR790" s="293"/>
      <c r="AS790" s="293"/>
      <c r="AT790" s="293"/>
      <c r="AU790" s="293"/>
      <c r="AV790" s="293"/>
      <c r="AW790" s="293"/>
      <c r="AX790" s="293"/>
      <c r="AY790" s="293"/>
      <c r="AZ790" s="293"/>
      <c r="BA790" s="293"/>
      <c r="BB790" s="293"/>
      <c r="BC790" s="293"/>
      <c r="BD790" s="293"/>
      <c r="BE790" s="293"/>
      <c r="BF790" s="293"/>
      <c r="BG790" s="293"/>
      <c r="BH790" s="293"/>
      <c r="BI790" s="293"/>
      <c r="BJ790" s="293"/>
      <c r="BK790" s="293"/>
      <c r="BL790" s="293"/>
      <c r="BM790" s="293"/>
      <c r="BN790" s="293"/>
      <c r="BO790" s="293"/>
      <c r="BP790" s="293"/>
      <c r="BQ790" s="293"/>
      <c r="BR790" s="293"/>
      <c r="BS790" s="293"/>
      <c r="BT790" s="293"/>
      <c r="BU790" s="293"/>
      <c r="BV790" s="293"/>
      <c r="BW790" s="293"/>
      <c r="BX790" s="293"/>
      <c r="BY790" s="293"/>
      <c r="BZ790" s="293"/>
      <c r="CA790" s="293"/>
      <c r="CB790" s="293"/>
      <c r="CC790" s="293"/>
      <c r="CD790" s="293"/>
      <c r="CE790" s="293"/>
      <c r="CF790" s="293"/>
      <c r="CG790" s="293"/>
      <c r="CH790" s="293"/>
      <c r="CI790" s="293"/>
      <c r="CJ790" s="293"/>
      <c r="CK790" s="293"/>
      <c r="CL790" s="293"/>
      <c r="CM790" s="293"/>
      <c r="CN790" s="293"/>
      <c r="CO790" s="293"/>
      <c r="CP790" s="293"/>
      <c r="CQ790" s="293"/>
      <c r="CR790" s="293"/>
      <c r="CS790" s="293"/>
      <c r="CT790" s="293"/>
      <c r="CU790" s="293"/>
      <c r="CV790" s="293"/>
      <c r="CW790" s="293"/>
      <c r="CX790" s="293"/>
      <c r="CY790" s="293"/>
      <c r="CZ790" s="293"/>
      <c r="DA790" s="293"/>
      <c r="DB790" s="293"/>
      <c r="DC790" s="293"/>
      <c r="DD790" s="293"/>
      <c r="DE790" s="293"/>
      <c r="DF790" s="293"/>
      <c r="DG790" s="293"/>
      <c r="DH790" s="293"/>
      <c r="DI790" s="293"/>
      <c r="DJ790" s="293"/>
      <c r="DK790" s="293"/>
      <c r="DL790" s="293"/>
      <c r="DM790" s="293"/>
      <c r="DN790" s="293"/>
      <c r="DO790" s="293"/>
      <c r="DP790" s="293"/>
      <c r="DQ790" s="293"/>
      <c r="DR790" s="293"/>
      <c r="DS790" s="293"/>
      <c r="DT790" s="293"/>
      <c r="DU790" s="293"/>
      <c r="DV790" s="293"/>
      <c r="DW790" s="293"/>
      <c r="DX790" s="293"/>
      <c r="DY790" s="293"/>
      <c r="DZ790" s="293"/>
      <c r="EA790" s="293"/>
      <c r="EB790" s="293"/>
      <c r="EC790" s="293"/>
      <c r="ED790" s="293"/>
      <c r="EE790" s="293"/>
      <c r="EF790" s="293"/>
      <c r="EG790" s="293"/>
      <c r="EH790" s="293"/>
      <c r="EI790" s="293"/>
      <c r="EJ790" s="293"/>
      <c r="EK790" s="293"/>
      <c r="EL790" s="293"/>
      <c r="EM790" s="293"/>
      <c r="EN790" s="293"/>
      <c r="EO790" s="293"/>
      <c r="EP790" s="293"/>
      <c r="EQ790" s="293"/>
      <c r="ER790" s="293"/>
      <c r="ES790" s="293"/>
      <c r="ET790" s="293"/>
      <c r="EU790" s="293"/>
      <c r="EV790" s="293"/>
      <c r="EW790" s="293"/>
      <c r="EX790" s="293"/>
      <c r="EY790" s="293"/>
      <c r="EZ790" s="293"/>
      <c r="FA790" s="293"/>
      <c r="FB790" s="293"/>
      <c r="FC790" s="293"/>
      <c r="FD790" s="293"/>
      <c r="FE790" s="293"/>
      <c r="FF790" s="293"/>
      <c r="FG790" s="293"/>
      <c r="FH790" s="293"/>
      <c r="FI790" s="293"/>
      <c r="FJ790" s="293"/>
      <c r="FK790" s="293"/>
      <c r="FL790" s="293"/>
      <c r="FM790" s="293"/>
      <c r="FN790" s="293"/>
      <c r="FO790" s="293"/>
      <c r="FP790" s="293"/>
      <c r="FQ790" s="293"/>
      <c r="FR790" s="293"/>
      <c r="FS790" s="293"/>
      <c r="FT790" s="293"/>
      <c r="FU790" s="293"/>
      <c r="FV790" s="293"/>
      <c r="FW790" s="293"/>
      <c r="FX790" s="293"/>
      <c r="FY790" s="293"/>
      <c r="FZ790" s="293"/>
      <c r="GA790" s="293"/>
      <c r="GB790" s="293"/>
      <c r="GC790" s="293"/>
      <c r="GD790" s="293"/>
      <c r="GE790" s="293"/>
      <c r="GF790" s="293"/>
      <c r="GG790" s="293"/>
      <c r="GH790" s="293"/>
      <c r="GI790" s="293"/>
      <c r="GJ790" s="293"/>
      <c r="GK790" s="293"/>
      <c r="GL790" s="293"/>
      <c r="GM790" s="293"/>
      <c r="GN790" s="293"/>
      <c r="GO790" s="293"/>
      <c r="GP790" s="293"/>
      <c r="GQ790" s="293"/>
      <c r="GR790" s="293"/>
      <c r="GS790" s="293"/>
      <c r="GT790" s="293"/>
      <c r="GU790" s="293"/>
      <c r="GV790" s="293"/>
      <c r="GW790" s="293"/>
      <c r="GX790" s="293"/>
      <c r="GY790" s="293"/>
      <c r="GZ790" s="293"/>
      <c r="HA790" s="293"/>
      <c r="HB790" s="293"/>
      <c r="HC790" s="293"/>
      <c r="HD790" s="293"/>
      <c r="HE790" s="293"/>
      <c r="HF790" s="293"/>
      <c r="HG790" s="293"/>
      <c r="HH790" s="293"/>
      <c r="HI790" s="293"/>
      <c r="HJ790" s="293"/>
      <c r="HK790" s="293"/>
      <c r="HL790" s="293"/>
      <c r="HM790" s="293"/>
      <c r="HN790" s="293"/>
      <c r="HO790" s="293"/>
      <c r="HP790" s="293"/>
      <c r="HQ790" s="293"/>
      <c r="HR790" s="293"/>
      <c r="HS790" s="293"/>
      <c r="HT790" s="293"/>
      <c r="HU790" s="293"/>
      <c r="HV790" s="293"/>
      <c r="HW790" s="293"/>
      <c r="HX790" s="293"/>
      <c r="HY790" s="293"/>
      <c r="HZ790" s="293"/>
      <c r="IA790" s="293"/>
      <c r="IB790" s="293"/>
      <c r="IC790" s="293"/>
      <c r="ID790" s="293"/>
      <c r="IE790" s="293"/>
      <c r="IF790" s="293"/>
      <c r="IG790" s="293"/>
      <c r="IH790" s="293"/>
      <c r="II790" s="293"/>
      <c r="IJ790" s="293"/>
      <c r="IK790" s="293"/>
      <c r="IL790" s="293"/>
      <c r="IM790" s="293"/>
      <c r="IN790" s="293"/>
      <c r="IO790" s="293"/>
      <c r="IP790" s="293"/>
      <c r="IQ790" s="293"/>
      <c r="IR790" s="293"/>
      <c r="IS790" s="293"/>
      <c r="IT790" s="293"/>
      <c r="IU790" s="293"/>
      <c r="IV790" s="293"/>
    </row>
    <row r="791" spans="1:256" s="6" customFormat="1" ht="14.1" customHeight="1" x14ac:dyDescent="0.25">
      <c r="A791" s="410" t="s">
        <v>222</v>
      </c>
      <c r="B791" s="410"/>
      <c r="C791" s="410"/>
      <c r="D791" s="291"/>
      <c r="E791" s="412" t="s">
        <v>514</v>
      </c>
      <c r="F791" s="412"/>
      <c r="G791" s="412"/>
      <c r="H791" s="297"/>
      <c r="I791" s="293"/>
      <c r="J791" s="293"/>
      <c r="K791" s="293"/>
      <c r="L791" s="293"/>
      <c r="M791" s="293"/>
      <c r="N791" s="293"/>
      <c r="O791" s="293"/>
      <c r="P791" s="293"/>
      <c r="Q791" s="293"/>
      <c r="R791" s="293"/>
      <c r="S791" s="293"/>
      <c r="T791" s="293"/>
      <c r="U791" s="293"/>
      <c r="V791" s="293"/>
      <c r="W791" s="293"/>
      <c r="X791" s="293"/>
      <c r="Y791" s="293"/>
      <c r="Z791" s="293"/>
      <c r="AA791" s="293"/>
      <c r="AB791" s="293"/>
      <c r="AC791" s="293"/>
      <c r="AD791" s="293"/>
      <c r="AE791" s="293"/>
      <c r="AF791" s="293"/>
      <c r="AG791" s="293"/>
      <c r="AH791" s="293"/>
      <c r="AI791" s="293"/>
      <c r="AJ791" s="293"/>
      <c r="AK791" s="293"/>
      <c r="AL791" s="293"/>
      <c r="AM791" s="293"/>
      <c r="AN791" s="293"/>
      <c r="AO791" s="293"/>
      <c r="AP791" s="293"/>
      <c r="AQ791" s="293"/>
      <c r="AR791" s="293"/>
      <c r="AS791" s="293"/>
      <c r="AT791" s="293"/>
      <c r="AU791" s="293"/>
      <c r="AV791" s="293"/>
      <c r="AW791" s="293"/>
      <c r="AX791" s="293"/>
      <c r="AY791" s="293"/>
      <c r="AZ791" s="293"/>
      <c r="BA791" s="293"/>
      <c r="BB791" s="293"/>
      <c r="BC791" s="293"/>
      <c r="BD791" s="293"/>
      <c r="BE791" s="293"/>
      <c r="BF791" s="293"/>
      <c r="BG791" s="293"/>
      <c r="BH791" s="293"/>
      <c r="BI791" s="293"/>
      <c r="BJ791" s="293"/>
      <c r="BK791" s="293"/>
      <c r="BL791" s="293"/>
      <c r="BM791" s="293"/>
      <c r="BN791" s="293"/>
      <c r="BO791" s="293"/>
      <c r="BP791" s="293"/>
      <c r="BQ791" s="293"/>
      <c r="BR791" s="293"/>
      <c r="BS791" s="293"/>
      <c r="BT791" s="293"/>
      <c r="BU791" s="293"/>
      <c r="BV791" s="293"/>
      <c r="BW791" s="293"/>
      <c r="BX791" s="293"/>
      <c r="BY791" s="293"/>
      <c r="BZ791" s="293"/>
      <c r="CA791" s="293"/>
      <c r="CB791" s="293"/>
      <c r="CC791" s="293"/>
      <c r="CD791" s="293"/>
      <c r="CE791" s="293"/>
      <c r="CF791" s="293"/>
      <c r="CG791" s="293"/>
      <c r="CH791" s="293"/>
      <c r="CI791" s="293"/>
      <c r="CJ791" s="293"/>
      <c r="CK791" s="293"/>
      <c r="CL791" s="293"/>
      <c r="CM791" s="293"/>
      <c r="CN791" s="293"/>
      <c r="CO791" s="293"/>
      <c r="CP791" s="293"/>
      <c r="CQ791" s="293"/>
      <c r="CR791" s="293"/>
      <c r="CS791" s="293"/>
      <c r="CT791" s="293"/>
      <c r="CU791" s="293"/>
      <c r="CV791" s="293"/>
      <c r="CW791" s="293"/>
      <c r="CX791" s="293"/>
      <c r="CY791" s="293"/>
      <c r="CZ791" s="293"/>
      <c r="DA791" s="293"/>
      <c r="DB791" s="293"/>
      <c r="DC791" s="293"/>
      <c r="DD791" s="293"/>
      <c r="DE791" s="293"/>
      <c r="DF791" s="293"/>
      <c r="DG791" s="293"/>
      <c r="DH791" s="293"/>
      <c r="DI791" s="293"/>
      <c r="DJ791" s="293"/>
      <c r="DK791" s="293"/>
      <c r="DL791" s="293"/>
      <c r="DM791" s="293"/>
      <c r="DN791" s="293"/>
      <c r="DO791" s="293"/>
      <c r="DP791" s="293"/>
      <c r="DQ791" s="293"/>
      <c r="DR791" s="293"/>
      <c r="DS791" s="293"/>
      <c r="DT791" s="293"/>
      <c r="DU791" s="293"/>
      <c r="DV791" s="293"/>
      <c r="DW791" s="293"/>
      <c r="DX791" s="293"/>
      <c r="DY791" s="293"/>
      <c r="DZ791" s="293"/>
      <c r="EA791" s="293"/>
      <c r="EB791" s="293"/>
      <c r="EC791" s="293"/>
      <c r="ED791" s="293"/>
      <c r="EE791" s="293"/>
      <c r="EF791" s="293"/>
      <c r="EG791" s="293"/>
      <c r="EH791" s="293"/>
      <c r="EI791" s="293"/>
      <c r="EJ791" s="293"/>
      <c r="EK791" s="293"/>
      <c r="EL791" s="293"/>
      <c r="EM791" s="293"/>
      <c r="EN791" s="293"/>
      <c r="EO791" s="293"/>
      <c r="EP791" s="293"/>
      <c r="EQ791" s="293"/>
      <c r="ER791" s="293"/>
      <c r="ES791" s="293"/>
      <c r="ET791" s="293"/>
      <c r="EU791" s="293"/>
      <c r="EV791" s="293"/>
      <c r="EW791" s="293"/>
      <c r="EX791" s="293"/>
      <c r="EY791" s="293"/>
      <c r="EZ791" s="293"/>
      <c r="FA791" s="293"/>
      <c r="FB791" s="293"/>
      <c r="FC791" s="293"/>
      <c r="FD791" s="293"/>
      <c r="FE791" s="293"/>
      <c r="FF791" s="293"/>
      <c r="FG791" s="293"/>
      <c r="FH791" s="293"/>
      <c r="FI791" s="293"/>
      <c r="FJ791" s="293"/>
      <c r="FK791" s="293"/>
      <c r="FL791" s="293"/>
      <c r="FM791" s="293"/>
      <c r="FN791" s="293"/>
      <c r="FO791" s="293"/>
      <c r="FP791" s="293"/>
      <c r="FQ791" s="293"/>
      <c r="FR791" s="293"/>
      <c r="FS791" s="293"/>
      <c r="FT791" s="293"/>
      <c r="FU791" s="293"/>
      <c r="FV791" s="293"/>
      <c r="FW791" s="293"/>
      <c r="FX791" s="293"/>
      <c r="FY791" s="293"/>
      <c r="FZ791" s="293"/>
      <c r="GA791" s="293"/>
      <c r="GB791" s="293"/>
      <c r="GC791" s="293"/>
      <c r="GD791" s="293"/>
      <c r="GE791" s="293"/>
      <c r="GF791" s="293"/>
      <c r="GG791" s="293"/>
      <c r="GH791" s="293"/>
      <c r="GI791" s="293"/>
      <c r="GJ791" s="293"/>
      <c r="GK791" s="293"/>
      <c r="GL791" s="293"/>
      <c r="GM791" s="293"/>
      <c r="GN791" s="293"/>
      <c r="GO791" s="293"/>
      <c r="GP791" s="293"/>
      <c r="GQ791" s="293"/>
      <c r="GR791" s="293"/>
      <c r="GS791" s="293"/>
      <c r="GT791" s="293"/>
      <c r="GU791" s="293"/>
      <c r="GV791" s="293"/>
      <c r="GW791" s="293"/>
      <c r="GX791" s="293"/>
      <c r="GY791" s="293"/>
      <c r="GZ791" s="293"/>
      <c r="HA791" s="293"/>
      <c r="HB791" s="293"/>
      <c r="HC791" s="293"/>
      <c r="HD791" s="293"/>
      <c r="HE791" s="293"/>
      <c r="HF791" s="293"/>
      <c r="HG791" s="293"/>
      <c r="HH791" s="293"/>
      <c r="HI791" s="293"/>
      <c r="HJ791" s="293"/>
      <c r="HK791" s="293"/>
      <c r="HL791" s="293"/>
      <c r="HM791" s="293"/>
      <c r="HN791" s="293"/>
      <c r="HO791" s="293"/>
      <c r="HP791" s="293"/>
      <c r="HQ791" s="293"/>
      <c r="HR791" s="293"/>
      <c r="HS791" s="293"/>
      <c r="HT791" s="293"/>
      <c r="HU791" s="293"/>
      <c r="HV791" s="293"/>
      <c r="HW791" s="293"/>
      <c r="HX791" s="293"/>
      <c r="HY791" s="293"/>
      <c r="HZ791" s="293"/>
      <c r="IA791" s="293"/>
      <c r="IB791" s="293"/>
      <c r="IC791" s="293"/>
      <c r="ID791" s="293"/>
      <c r="IE791" s="293"/>
      <c r="IF791" s="293"/>
      <c r="IG791" s="293"/>
      <c r="IH791" s="293"/>
      <c r="II791" s="293"/>
      <c r="IJ791" s="293"/>
      <c r="IK791" s="293"/>
      <c r="IL791" s="293"/>
      <c r="IM791" s="293"/>
      <c r="IN791" s="293"/>
      <c r="IO791" s="293"/>
      <c r="IP791" s="293"/>
      <c r="IQ791" s="293"/>
      <c r="IR791" s="293"/>
      <c r="IS791" s="293"/>
      <c r="IT791" s="293"/>
      <c r="IU791" s="293"/>
      <c r="IV791" s="293"/>
    </row>
    <row r="792" spans="1:256" s="6" customFormat="1" ht="14.1" customHeight="1" x14ac:dyDescent="0.25">
      <c r="A792" s="31"/>
      <c r="B792" s="294"/>
      <c r="C792" s="295"/>
      <c r="D792" s="291"/>
      <c r="E792" s="291"/>
      <c r="F792" s="291"/>
      <c r="G792" s="298"/>
      <c r="H792" s="297"/>
      <c r="I792" s="293"/>
      <c r="J792" s="293"/>
      <c r="K792" s="293"/>
      <c r="L792" s="293"/>
      <c r="M792" s="293"/>
      <c r="N792" s="293"/>
      <c r="O792" s="293"/>
      <c r="P792" s="293"/>
      <c r="Q792" s="293"/>
      <c r="R792" s="293"/>
      <c r="S792" s="293"/>
      <c r="T792" s="293"/>
      <c r="U792" s="293"/>
      <c r="V792" s="293"/>
      <c r="W792" s="293"/>
      <c r="X792" s="293"/>
      <c r="Y792" s="293"/>
      <c r="Z792" s="293"/>
      <c r="AA792" s="293"/>
      <c r="AB792" s="293"/>
      <c r="AC792" s="293"/>
      <c r="AD792" s="293"/>
      <c r="AE792" s="293"/>
      <c r="AF792" s="293"/>
      <c r="AG792" s="293"/>
      <c r="AH792" s="293"/>
      <c r="AI792" s="293"/>
      <c r="AJ792" s="293"/>
      <c r="AK792" s="293"/>
      <c r="AL792" s="293"/>
      <c r="AM792" s="293"/>
      <c r="AN792" s="293"/>
      <c r="AO792" s="293"/>
      <c r="AP792" s="293"/>
      <c r="AQ792" s="293"/>
      <c r="AR792" s="293"/>
      <c r="AS792" s="293"/>
      <c r="AT792" s="293"/>
      <c r="AU792" s="293"/>
      <c r="AV792" s="293"/>
      <c r="AW792" s="293"/>
      <c r="AX792" s="293"/>
      <c r="AY792" s="293"/>
      <c r="AZ792" s="293"/>
      <c r="BA792" s="293"/>
      <c r="BB792" s="293"/>
      <c r="BC792" s="293"/>
      <c r="BD792" s="293"/>
      <c r="BE792" s="293"/>
      <c r="BF792" s="293"/>
      <c r="BG792" s="293"/>
      <c r="BH792" s="293"/>
      <c r="BI792" s="293"/>
      <c r="BJ792" s="293"/>
      <c r="BK792" s="293"/>
      <c r="BL792" s="293"/>
      <c r="BM792" s="293"/>
      <c r="BN792" s="293"/>
      <c r="BO792" s="293"/>
      <c r="BP792" s="293"/>
      <c r="BQ792" s="293"/>
      <c r="BR792" s="293"/>
      <c r="BS792" s="293"/>
      <c r="BT792" s="293"/>
      <c r="BU792" s="293"/>
      <c r="BV792" s="293"/>
      <c r="BW792" s="293"/>
      <c r="BX792" s="293"/>
      <c r="BY792" s="293"/>
      <c r="BZ792" s="293"/>
      <c r="CA792" s="293"/>
      <c r="CB792" s="293"/>
      <c r="CC792" s="293"/>
      <c r="CD792" s="293"/>
      <c r="CE792" s="293"/>
      <c r="CF792" s="293"/>
      <c r="CG792" s="293"/>
      <c r="CH792" s="293"/>
      <c r="CI792" s="293"/>
      <c r="CJ792" s="293"/>
      <c r="CK792" s="293"/>
      <c r="CL792" s="293"/>
      <c r="CM792" s="293"/>
      <c r="CN792" s="293"/>
      <c r="CO792" s="293"/>
      <c r="CP792" s="293"/>
      <c r="CQ792" s="293"/>
      <c r="CR792" s="293"/>
      <c r="CS792" s="293"/>
      <c r="CT792" s="293"/>
      <c r="CU792" s="293"/>
      <c r="CV792" s="293"/>
      <c r="CW792" s="293"/>
      <c r="CX792" s="293"/>
      <c r="CY792" s="293"/>
      <c r="CZ792" s="293"/>
      <c r="DA792" s="293"/>
      <c r="DB792" s="293"/>
      <c r="DC792" s="293"/>
      <c r="DD792" s="293"/>
      <c r="DE792" s="293"/>
      <c r="DF792" s="293"/>
      <c r="DG792" s="293"/>
      <c r="DH792" s="293"/>
      <c r="DI792" s="293"/>
      <c r="DJ792" s="293"/>
      <c r="DK792" s="293"/>
      <c r="DL792" s="293"/>
      <c r="DM792" s="293"/>
      <c r="DN792" s="293"/>
      <c r="DO792" s="293"/>
      <c r="DP792" s="293"/>
      <c r="DQ792" s="293"/>
      <c r="DR792" s="293"/>
      <c r="DS792" s="293"/>
      <c r="DT792" s="293"/>
      <c r="DU792" s="293"/>
      <c r="DV792" s="293"/>
      <c r="DW792" s="293"/>
      <c r="DX792" s="293"/>
      <c r="DY792" s="293"/>
      <c r="DZ792" s="293"/>
      <c r="EA792" s="293"/>
      <c r="EB792" s="293"/>
      <c r="EC792" s="293"/>
      <c r="ED792" s="293"/>
      <c r="EE792" s="293"/>
      <c r="EF792" s="293"/>
      <c r="EG792" s="293"/>
      <c r="EH792" s="293"/>
      <c r="EI792" s="293"/>
      <c r="EJ792" s="293"/>
      <c r="EK792" s="293"/>
      <c r="EL792" s="293"/>
      <c r="EM792" s="293"/>
      <c r="EN792" s="293"/>
      <c r="EO792" s="293"/>
      <c r="EP792" s="293"/>
      <c r="EQ792" s="293"/>
      <c r="ER792" s="293"/>
      <c r="ES792" s="293"/>
      <c r="ET792" s="293"/>
      <c r="EU792" s="293"/>
      <c r="EV792" s="293"/>
      <c r="EW792" s="293"/>
      <c r="EX792" s="293"/>
      <c r="EY792" s="293"/>
      <c r="EZ792" s="293"/>
      <c r="FA792" s="293"/>
      <c r="FB792" s="293"/>
      <c r="FC792" s="293"/>
      <c r="FD792" s="293"/>
      <c r="FE792" s="293"/>
      <c r="FF792" s="293"/>
      <c r="FG792" s="293"/>
      <c r="FH792" s="293"/>
      <c r="FI792" s="293"/>
      <c r="FJ792" s="293"/>
      <c r="FK792" s="293"/>
      <c r="FL792" s="293"/>
      <c r="FM792" s="293"/>
      <c r="FN792" s="293"/>
      <c r="FO792" s="293"/>
      <c r="FP792" s="293"/>
      <c r="FQ792" s="293"/>
      <c r="FR792" s="293"/>
      <c r="FS792" s="293"/>
      <c r="FT792" s="293"/>
      <c r="FU792" s="293"/>
      <c r="FV792" s="293"/>
      <c r="FW792" s="293"/>
      <c r="FX792" s="293"/>
      <c r="FY792" s="293"/>
      <c r="FZ792" s="293"/>
      <c r="GA792" s="293"/>
      <c r="GB792" s="293"/>
      <c r="GC792" s="293"/>
      <c r="GD792" s="293"/>
      <c r="GE792" s="293"/>
      <c r="GF792" s="293"/>
      <c r="GG792" s="293"/>
      <c r="GH792" s="293"/>
      <c r="GI792" s="293"/>
      <c r="GJ792" s="293"/>
      <c r="GK792" s="293"/>
      <c r="GL792" s="293"/>
      <c r="GM792" s="293"/>
      <c r="GN792" s="293"/>
      <c r="GO792" s="293"/>
      <c r="GP792" s="293"/>
      <c r="GQ792" s="293"/>
      <c r="GR792" s="293"/>
      <c r="GS792" s="293"/>
      <c r="GT792" s="293"/>
      <c r="GU792" s="293"/>
      <c r="GV792" s="293"/>
      <c r="GW792" s="293"/>
      <c r="GX792" s="293"/>
      <c r="GY792" s="293"/>
      <c r="GZ792" s="293"/>
      <c r="HA792" s="293"/>
      <c r="HB792" s="293"/>
      <c r="HC792" s="293"/>
      <c r="HD792" s="293"/>
      <c r="HE792" s="293"/>
      <c r="HF792" s="293"/>
      <c r="HG792" s="293"/>
      <c r="HH792" s="293"/>
      <c r="HI792" s="293"/>
      <c r="HJ792" s="293"/>
      <c r="HK792" s="293"/>
      <c r="HL792" s="293"/>
      <c r="HM792" s="293"/>
      <c r="HN792" s="293"/>
      <c r="HO792" s="293"/>
      <c r="HP792" s="293"/>
      <c r="HQ792" s="293"/>
      <c r="HR792" s="293"/>
      <c r="HS792" s="293"/>
      <c r="HT792" s="293"/>
      <c r="HU792" s="293"/>
      <c r="HV792" s="293"/>
      <c r="HW792" s="293"/>
      <c r="HX792" s="293"/>
      <c r="HY792" s="293"/>
      <c r="HZ792" s="293"/>
      <c r="IA792" s="293"/>
      <c r="IB792" s="293"/>
      <c r="IC792" s="293"/>
      <c r="ID792" s="293"/>
      <c r="IE792" s="293"/>
      <c r="IF792" s="293"/>
      <c r="IG792" s="293"/>
      <c r="IH792" s="293"/>
      <c r="II792" s="293"/>
      <c r="IJ792" s="293"/>
      <c r="IK792" s="293"/>
      <c r="IL792" s="293"/>
      <c r="IM792" s="293"/>
      <c r="IN792" s="293"/>
      <c r="IO792" s="293"/>
      <c r="IP792" s="293"/>
      <c r="IQ792" s="293"/>
      <c r="IR792" s="293"/>
      <c r="IS792" s="293"/>
      <c r="IT792" s="293"/>
      <c r="IU792" s="293"/>
      <c r="IV792" s="293"/>
    </row>
    <row r="793" spans="1:256" s="6" customFormat="1" ht="12.95" customHeight="1" x14ac:dyDescent="0.25">
      <c r="A793" s="31"/>
      <c r="B793" s="294"/>
      <c r="C793" s="295"/>
      <c r="D793" s="291"/>
      <c r="E793" s="291"/>
      <c r="F793" s="295"/>
      <c r="G793" s="298"/>
      <c r="H793" s="297"/>
      <c r="I793" s="293"/>
      <c r="J793" s="293"/>
      <c r="K793" s="293"/>
      <c r="L793" s="293"/>
      <c r="M793" s="293"/>
      <c r="N793" s="293"/>
      <c r="O793" s="293"/>
      <c r="P793" s="293"/>
      <c r="Q793" s="293"/>
      <c r="R793" s="293"/>
      <c r="S793" s="293"/>
      <c r="T793" s="293"/>
      <c r="U793" s="293"/>
      <c r="V793" s="293"/>
      <c r="W793" s="293"/>
      <c r="X793" s="293"/>
      <c r="Y793" s="293"/>
      <c r="Z793" s="293"/>
      <c r="AA793" s="293"/>
      <c r="AB793" s="293"/>
      <c r="AC793" s="293"/>
      <c r="AD793" s="293"/>
      <c r="AE793" s="293"/>
      <c r="AF793" s="293"/>
      <c r="AG793" s="293"/>
      <c r="AH793" s="293"/>
      <c r="AI793" s="293"/>
      <c r="AJ793" s="293"/>
      <c r="AK793" s="293"/>
      <c r="AL793" s="293"/>
      <c r="AM793" s="293"/>
      <c r="AN793" s="293"/>
      <c r="AO793" s="293"/>
      <c r="AP793" s="293"/>
      <c r="AQ793" s="293"/>
      <c r="AR793" s="293"/>
      <c r="AS793" s="293"/>
      <c r="AT793" s="293"/>
      <c r="AU793" s="293"/>
      <c r="AV793" s="293"/>
      <c r="AW793" s="293"/>
      <c r="AX793" s="293"/>
      <c r="AY793" s="293"/>
      <c r="AZ793" s="293"/>
      <c r="BA793" s="293"/>
      <c r="BB793" s="293"/>
      <c r="BC793" s="293"/>
      <c r="BD793" s="293"/>
      <c r="BE793" s="293"/>
      <c r="BF793" s="293"/>
      <c r="BG793" s="293"/>
      <c r="BH793" s="293"/>
      <c r="BI793" s="293"/>
      <c r="BJ793" s="293"/>
      <c r="BK793" s="293"/>
      <c r="BL793" s="293"/>
      <c r="BM793" s="293"/>
      <c r="BN793" s="293"/>
      <c r="BO793" s="293"/>
      <c r="BP793" s="293"/>
      <c r="BQ793" s="293"/>
      <c r="BR793" s="293"/>
      <c r="BS793" s="293"/>
      <c r="BT793" s="293"/>
      <c r="BU793" s="293"/>
      <c r="BV793" s="293"/>
      <c r="BW793" s="293"/>
      <c r="BX793" s="293"/>
      <c r="BY793" s="293"/>
      <c r="BZ793" s="293"/>
      <c r="CA793" s="293"/>
      <c r="CB793" s="293"/>
      <c r="CC793" s="293"/>
      <c r="CD793" s="293"/>
      <c r="CE793" s="293"/>
      <c r="CF793" s="293"/>
      <c r="CG793" s="293"/>
      <c r="CH793" s="293"/>
      <c r="CI793" s="293"/>
      <c r="CJ793" s="293"/>
      <c r="CK793" s="293"/>
      <c r="CL793" s="293"/>
      <c r="CM793" s="293"/>
      <c r="CN793" s="293"/>
      <c r="CO793" s="293"/>
      <c r="CP793" s="293"/>
      <c r="CQ793" s="293"/>
      <c r="CR793" s="293"/>
      <c r="CS793" s="293"/>
      <c r="CT793" s="293"/>
      <c r="CU793" s="293"/>
      <c r="CV793" s="293"/>
      <c r="CW793" s="293"/>
      <c r="CX793" s="293"/>
      <c r="CY793" s="293"/>
      <c r="CZ793" s="293"/>
      <c r="DA793" s="293"/>
      <c r="DB793" s="293"/>
      <c r="DC793" s="293"/>
      <c r="DD793" s="293"/>
      <c r="DE793" s="293"/>
      <c r="DF793" s="293"/>
      <c r="DG793" s="293"/>
      <c r="DH793" s="293"/>
      <c r="DI793" s="293"/>
      <c r="DJ793" s="293"/>
      <c r="DK793" s="293"/>
      <c r="DL793" s="293"/>
      <c r="DM793" s="293"/>
      <c r="DN793" s="293"/>
      <c r="DO793" s="293"/>
      <c r="DP793" s="293"/>
      <c r="DQ793" s="293"/>
      <c r="DR793" s="293"/>
      <c r="DS793" s="293"/>
      <c r="DT793" s="293"/>
      <c r="DU793" s="293"/>
      <c r="DV793" s="293"/>
      <c r="DW793" s="293"/>
      <c r="DX793" s="293"/>
      <c r="DY793" s="293"/>
      <c r="DZ793" s="293"/>
      <c r="EA793" s="293"/>
      <c r="EB793" s="293"/>
      <c r="EC793" s="293"/>
      <c r="ED793" s="293"/>
      <c r="EE793" s="293"/>
      <c r="EF793" s="293"/>
      <c r="EG793" s="293"/>
      <c r="EH793" s="293"/>
      <c r="EI793" s="293"/>
      <c r="EJ793" s="293"/>
      <c r="EK793" s="293"/>
      <c r="EL793" s="293"/>
      <c r="EM793" s="293"/>
      <c r="EN793" s="293"/>
      <c r="EO793" s="293"/>
      <c r="EP793" s="293"/>
      <c r="EQ793" s="293"/>
      <c r="ER793" s="293"/>
      <c r="ES793" s="293"/>
      <c r="ET793" s="293"/>
      <c r="EU793" s="293"/>
      <c r="EV793" s="293"/>
      <c r="EW793" s="293"/>
      <c r="EX793" s="293"/>
      <c r="EY793" s="293"/>
      <c r="EZ793" s="293"/>
      <c r="FA793" s="293"/>
      <c r="FB793" s="293"/>
      <c r="FC793" s="293"/>
      <c r="FD793" s="293"/>
      <c r="FE793" s="293"/>
      <c r="FF793" s="293"/>
      <c r="FG793" s="293"/>
      <c r="FH793" s="293"/>
      <c r="FI793" s="293"/>
      <c r="FJ793" s="293"/>
      <c r="FK793" s="293"/>
      <c r="FL793" s="293"/>
      <c r="FM793" s="293"/>
      <c r="FN793" s="293"/>
      <c r="FO793" s="293"/>
      <c r="FP793" s="293"/>
      <c r="FQ793" s="293"/>
      <c r="FR793" s="293"/>
      <c r="FS793" s="293"/>
      <c r="FT793" s="293"/>
      <c r="FU793" s="293"/>
      <c r="FV793" s="293"/>
      <c r="FW793" s="293"/>
      <c r="FX793" s="293"/>
      <c r="FY793" s="293"/>
      <c r="FZ793" s="293"/>
      <c r="GA793" s="293"/>
      <c r="GB793" s="293"/>
      <c r="GC793" s="293"/>
      <c r="GD793" s="293"/>
      <c r="GE793" s="293"/>
      <c r="GF793" s="293"/>
      <c r="GG793" s="293"/>
      <c r="GH793" s="293"/>
      <c r="GI793" s="293"/>
      <c r="GJ793" s="293"/>
      <c r="GK793" s="293"/>
      <c r="GL793" s="293"/>
      <c r="GM793" s="293"/>
      <c r="GN793" s="293"/>
      <c r="GO793" s="293"/>
      <c r="GP793" s="293"/>
      <c r="GQ793" s="293"/>
      <c r="GR793" s="293"/>
      <c r="GS793" s="293"/>
      <c r="GT793" s="293"/>
      <c r="GU793" s="293"/>
      <c r="GV793" s="293"/>
      <c r="GW793" s="293"/>
      <c r="GX793" s="293"/>
      <c r="GY793" s="293"/>
      <c r="GZ793" s="293"/>
      <c r="HA793" s="293"/>
      <c r="HB793" s="293"/>
      <c r="HC793" s="293"/>
      <c r="HD793" s="293"/>
      <c r="HE793" s="293"/>
      <c r="HF793" s="293"/>
      <c r="HG793" s="293"/>
      <c r="HH793" s="293"/>
      <c r="HI793" s="293"/>
      <c r="HJ793" s="293"/>
      <c r="HK793" s="293"/>
      <c r="HL793" s="293"/>
      <c r="HM793" s="293"/>
      <c r="HN793" s="293"/>
      <c r="HO793" s="293"/>
      <c r="HP793" s="293"/>
      <c r="HQ793" s="293"/>
      <c r="HR793" s="293"/>
      <c r="HS793" s="293"/>
      <c r="HT793" s="293"/>
      <c r="HU793" s="293"/>
      <c r="HV793" s="293"/>
      <c r="HW793" s="293"/>
      <c r="HX793" s="293"/>
      <c r="HY793" s="293"/>
      <c r="HZ793" s="293"/>
      <c r="IA793" s="293"/>
      <c r="IB793" s="293"/>
      <c r="IC793" s="293"/>
      <c r="ID793" s="293"/>
      <c r="IE793" s="293"/>
      <c r="IF793" s="293"/>
      <c r="IG793" s="293"/>
      <c r="IH793" s="293"/>
      <c r="II793" s="293"/>
      <c r="IJ793" s="293"/>
      <c r="IK793" s="293"/>
      <c r="IL793" s="293"/>
      <c r="IM793" s="293"/>
      <c r="IN793" s="293"/>
      <c r="IO793" s="293"/>
      <c r="IP793" s="293"/>
      <c r="IQ793" s="293"/>
      <c r="IR793" s="293"/>
      <c r="IS793" s="293"/>
      <c r="IT793" s="293"/>
      <c r="IU793" s="293"/>
      <c r="IV793" s="293"/>
    </row>
    <row r="794" spans="1:256" s="6" customFormat="1" ht="14.25" customHeight="1" x14ac:dyDescent="0.25">
      <c r="A794" s="407" t="s">
        <v>219</v>
      </c>
      <c r="B794" s="407"/>
      <c r="C794" s="407"/>
      <c r="D794" s="407"/>
      <c r="E794" s="407"/>
      <c r="F794" s="407"/>
      <c r="G794" s="407"/>
      <c r="H794" s="299"/>
      <c r="I794" s="293"/>
      <c r="J794" s="293"/>
      <c r="K794" s="293"/>
      <c r="L794" s="293"/>
      <c r="M794" s="293"/>
      <c r="N794" s="293"/>
      <c r="O794" s="293"/>
      <c r="P794" s="293"/>
      <c r="Q794" s="293"/>
      <c r="R794" s="293"/>
      <c r="S794" s="293"/>
      <c r="T794" s="293"/>
      <c r="U794" s="293"/>
      <c r="V794" s="293"/>
      <c r="W794" s="293"/>
      <c r="X794" s="293"/>
      <c r="Y794" s="293"/>
      <c r="Z794" s="293"/>
      <c r="AA794" s="293"/>
      <c r="AB794" s="293"/>
      <c r="AC794" s="293"/>
      <c r="AD794" s="293"/>
      <c r="AE794" s="293"/>
      <c r="AF794" s="293"/>
      <c r="AG794" s="293"/>
      <c r="AH794" s="293"/>
      <c r="AI794" s="293"/>
      <c r="AJ794" s="293"/>
      <c r="AK794" s="293"/>
      <c r="AL794" s="293"/>
      <c r="AM794" s="293"/>
      <c r="AN794" s="293"/>
      <c r="AO794" s="293"/>
      <c r="AP794" s="293"/>
      <c r="AQ794" s="293"/>
      <c r="AR794" s="293"/>
      <c r="AS794" s="293"/>
      <c r="AT794" s="293"/>
      <c r="AU794" s="293"/>
      <c r="AV794" s="293"/>
      <c r="AW794" s="293"/>
      <c r="AX794" s="293"/>
      <c r="AY794" s="293"/>
      <c r="AZ794" s="293"/>
      <c r="BA794" s="293"/>
      <c r="BB794" s="293"/>
      <c r="BC794" s="293"/>
      <c r="BD794" s="293"/>
      <c r="BE794" s="293"/>
      <c r="BF794" s="293"/>
      <c r="BG794" s="293"/>
      <c r="BH794" s="293"/>
      <c r="BI794" s="293"/>
      <c r="BJ794" s="293"/>
      <c r="BK794" s="293"/>
      <c r="BL794" s="293"/>
      <c r="BM794" s="293"/>
      <c r="BN794" s="293"/>
      <c r="BO794" s="293"/>
      <c r="BP794" s="293"/>
      <c r="BQ794" s="293"/>
      <c r="BR794" s="293"/>
      <c r="BS794" s="293"/>
      <c r="BT794" s="293"/>
      <c r="BU794" s="293"/>
      <c r="BV794" s="293"/>
      <c r="BW794" s="293"/>
      <c r="BX794" s="293"/>
      <c r="BY794" s="293"/>
      <c r="BZ794" s="293"/>
      <c r="CA794" s="293"/>
      <c r="CB794" s="293"/>
      <c r="CC794" s="293"/>
      <c r="CD794" s="293"/>
      <c r="CE794" s="293"/>
      <c r="CF794" s="293"/>
      <c r="CG794" s="293"/>
      <c r="CH794" s="293"/>
      <c r="CI794" s="293"/>
      <c r="CJ794" s="293"/>
      <c r="CK794" s="293"/>
      <c r="CL794" s="293"/>
      <c r="CM794" s="293"/>
      <c r="CN794" s="293"/>
      <c r="CO794" s="293"/>
      <c r="CP794" s="293"/>
      <c r="CQ794" s="293"/>
      <c r="CR794" s="293"/>
      <c r="CS794" s="293"/>
      <c r="CT794" s="293"/>
      <c r="CU794" s="293"/>
      <c r="CV794" s="293"/>
      <c r="CW794" s="293"/>
      <c r="CX794" s="293"/>
      <c r="CY794" s="293"/>
      <c r="CZ794" s="293"/>
      <c r="DA794" s="293"/>
      <c r="DB794" s="293"/>
      <c r="DC794" s="293"/>
      <c r="DD794" s="293"/>
      <c r="DE794" s="293"/>
      <c r="DF794" s="293"/>
      <c r="DG794" s="293"/>
      <c r="DH794" s="293"/>
      <c r="DI794" s="293"/>
      <c r="DJ794" s="293"/>
      <c r="DK794" s="293"/>
      <c r="DL794" s="293"/>
      <c r="DM794" s="293"/>
      <c r="DN794" s="293"/>
      <c r="DO794" s="293"/>
      <c r="DP794" s="293"/>
      <c r="DQ794" s="293"/>
      <c r="DR794" s="293"/>
      <c r="DS794" s="293"/>
      <c r="DT794" s="293"/>
      <c r="DU794" s="293"/>
      <c r="DV794" s="293"/>
      <c r="DW794" s="293"/>
      <c r="DX794" s="293"/>
      <c r="DY794" s="293"/>
      <c r="DZ794" s="293"/>
      <c r="EA794" s="293"/>
      <c r="EB794" s="293"/>
      <c r="EC794" s="293"/>
      <c r="ED794" s="293"/>
      <c r="EE794" s="293"/>
      <c r="EF794" s="293"/>
      <c r="EG794" s="293"/>
      <c r="EH794" s="293"/>
      <c r="EI794" s="293"/>
      <c r="EJ794" s="293"/>
      <c r="EK794" s="293"/>
      <c r="EL794" s="293"/>
      <c r="EM794" s="293"/>
      <c r="EN794" s="293"/>
      <c r="EO794" s="293"/>
      <c r="EP794" s="293"/>
      <c r="EQ794" s="293"/>
      <c r="ER794" s="293"/>
      <c r="ES794" s="293"/>
      <c r="ET794" s="293"/>
      <c r="EU794" s="293"/>
      <c r="EV794" s="293"/>
      <c r="EW794" s="293"/>
      <c r="EX794" s="293"/>
      <c r="EY794" s="293"/>
      <c r="EZ794" s="293"/>
      <c r="FA794" s="293"/>
      <c r="FB794" s="293"/>
      <c r="FC794" s="293"/>
      <c r="FD794" s="293"/>
      <c r="FE794" s="293"/>
      <c r="FF794" s="293"/>
      <c r="FG794" s="293"/>
      <c r="FH794" s="293"/>
      <c r="FI794" s="293"/>
      <c r="FJ794" s="293"/>
      <c r="FK794" s="293"/>
      <c r="FL794" s="293"/>
      <c r="FM794" s="293"/>
      <c r="FN794" s="293"/>
      <c r="FO794" s="293"/>
      <c r="FP794" s="293"/>
      <c r="FQ794" s="293"/>
      <c r="FR794" s="293"/>
      <c r="FS794" s="293"/>
      <c r="FT794" s="293"/>
      <c r="FU794" s="293"/>
      <c r="FV794" s="293"/>
      <c r="FW794" s="293"/>
      <c r="FX794" s="293"/>
      <c r="FY794" s="293"/>
      <c r="FZ794" s="293"/>
      <c r="GA794" s="293"/>
      <c r="GB794" s="293"/>
      <c r="GC794" s="293"/>
      <c r="GD794" s="293"/>
      <c r="GE794" s="293"/>
      <c r="GF794" s="293"/>
      <c r="GG794" s="293"/>
      <c r="GH794" s="293"/>
      <c r="GI794" s="293"/>
      <c r="GJ794" s="293"/>
      <c r="GK794" s="293"/>
      <c r="GL794" s="293"/>
      <c r="GM794" s="293"/>
      <c r="GN794" s="293"/>
      <c r="GO794" s="293"/>
      <c r="GP794" s="293"/>
      <c r="GQ794" s="293"/>
      <c r="GR794" s="293"/>
      <c r="GS794" s="293"/>
      <c r="GT794" s="293"/>
      <c r="GU794" s="293"/>
      <c r="GV794" s="293"/>
      <c r="GW794" s="293"/>
      <c r="GX794" s="293"/>
      <c r="GY794" s="293"/>
      <c r="GZ794" s="293"/>
      <c r="HA794" s="293"/>
      <c r="HB794" s="293"/>
      <c r="HC794" s="293"/>
      <c r="HD794" s="293"/>
      <c r="HE794" s="293"/>
      <c r="HF794" s="293"/>
      <c r="HG794" s="293"/>
      <c r="HH794" s="293"/>
      <c r="HI794" s="293"/>
      <c r="HJ794" s="293"/>
      <c r="HK794" s="293"/>
      <c r="HL794" s="293"/>
      <c r="HM794" s="293"/>
      <c r="HN794" s="293"/>
      <c r="HO794" s="293"/>
      <c r="HP794" s="293"/>
      <c r="HQ794" s="293"/>
      <c r="HR794" s="293"/>
      <c r="HS794" s="293"/>
      <c r="HT794" s="293"/>
      <c r="HU794" s="293"/>
      <c r="HV794" s="293"/>
      <c r="HW794" s="293"/>
      <c r="HX794" s="293"/>
      <c r="HY794" s="293"/>
      <c r="HZ794" s="293"/>
      <c r="IA794" s="293"/>
      <c r="IB794" s="293"/>
      <c r="IC794" s="293"/>
      <c r="ID794" s="293"/>
      <c r="IE794" s="293"/>
      <c r="IF794" s="293"/>
      <c r="IG794" s="293"/>
      <c r="IH794" s="293"/>
      <c r="II794" s="293"/>
      <c r="IJ794" s="293"/>
      <c r="IK794" s="293"/>
      <c r="IL794" s="293"/>
      <c r="IM794" s="293"/>
      <c r="IN794" s="293"/>
      <c r="IO794" s="293"/>
      <c r="IP794" s="293"/>
      <c r="IQ794" s="293"/>
      <c r="IR794" s="293"/>
      <c r="IS794" s="293"/>
      <c r="IT794" s="293"/>
      <c r="IU794" s="293"/>
      <c r="IV794" s="293"/>
    </row>
    <row r="795" spans="1:256" s="6" customFormat="1" ht="14.1" customHeight="1" x14ac:dyDescent="0.25">
      <c r="A795" s="31"/>
      <c r="B795" s="293"/>
      <c r="C795" s="292"/>
      <c r="D795" s="291"/>
      <c r="E795" s="296"/>
      <c r="F795" s="295"/>
      <c r="G795" s="300"/>
      <c r="H795" s="299"/>
      <c r="I795" s="293"/>
      <c r="J795" s="293"/>
      <c r="K795" s="293"/>
      <c r="L795" s="293"/>
      <c r="M795" s="293"/>
      <c r="N795" s="293"/>
      <c r="O795" s="293"/>
      <c r="P795" s="293"/>
      <c r="Q795" s="293"/>
      <c r="R795" s="293"/>
      <c r="S795" s="293"/>
      <c r="T795" s="293"/>
      <c r="U795" s="293"/>
      <c r="V795" s="293"/>
      <c r="W795" s="293"/>
      <c r="X795" s="293"/>
      <c r="Y795" s="293"/>
      <c r="Z795" s="293"/>
      <c r="AA795" s="293"/>
      <c r="AB795" s="293"/>
      <c r="AC795" s="293"/>
      <c r="AD795" s="293"/>
      <c r="AE795" s="293"/>
      <c r="AF795" s="293"/>
      <c r="AG795" s="293"/>
      <c r="AH795" s="293"/>
      <c r="AI795" s="293"/>
      <c r="AJ795" s="293"/>
      <c r="AK795" s="293"/>
      <c r="AL795" s="293"/>
      <c r="AM795" s="293"/>
      <c r="AN795" s="293"/>
      <c r="AO795" s="293"/>
      <c r="AP795" s="293"/>
      <c r="AQ795" s="293"/>
      <c r="AR795" s="293"/>
      <c r="AS795" s="293"/>
      <c r="AT795" s="293"/>
      <c r="AU795" s="293"/>
      <c r="AV795" s="293"/>
      <c r="AW795" s="293"/>
      <c r="AX795" s="293"/>
      <c r="AY795" s="293"/>
      <c r="AZ795" s="293"/>
      <c r="BA795" s="293"/>
      <c r="BB795" s="293"/>
      <c r="BC795" s="293"/>
      <c r="BD795" s="293"/>
      <c r="BE795" s="293"/>
      <c r="BF795" s="293"/>
      <c r="BG795" s="293"/>
      <c r="BH795" s="293"/>
      <c r="BI795" s="293"/>
      <c r="BJ795" s="293"/>
      <c r="BK795" s="293"/>
      <c r="BL795" s="293"/>
      <c r="BM795" s="293"/>
      <c r="BN795" s="293"/>
      <c r="BO795" s="293"/>
      <c r="BP795" s="293"/>
      <c r="BQ795" s="293"/>
      <c r="BR795" s="293"/>
      <c r="BS795" s="293"/>
      <c r="BT795" s="293"/>
      <c r="BU795" s="293"/>
      <c r="BV795" s="293"/>
      <c r="BW795" s="293"/>
      <c r="BX795" s="293"/>
      <c r="BY795" s="293"/>
      <c r="BZ795" s="293"/>
      <c r="CA795" s="293"/>
      <c r="CB795" s="293"/>
      <c r="CC795" s="293"/>
      <c r="CD795" s="293"/>
      <c r="CE795" s="293"/>
      <c r="CF795" s="293"/>
      <c r="CG795" s="293"/>
      <c r="CH795" s="293"/>
      <c r="CI795" s="293"/>
      <c r="CJ795" s="293"/>
      <c r="CK795" s="293"/>
      <c r="CL795" s="293"/>
      <c r="CM795" s="293"/>
      <c r="CN795" s="293"/>
      <c r="CO795" s="293"/>
      <c r="CP795" s="293"/>
      <c r="CQ795" s="293"/>
      <c r="CR795" s="293"/>
      <c r="CS795" s="293"/>
      <c r="CT795" s="293"/>
      <c r="CU795" s="293"/>
      <c r="CV795" s="293"/>
      <c r="CW795" s="293"/>
      <c r="CX795" s="293"/>
      <c r="CY795" s="293"/>
      <c r="CZ795" s="293"/>
      <c r="DA795" s="293"/>
      <c r="DB795" s="293"/>
      <c r="DC795" s="293"/>
      <c r="DD795" s="293"/>
      <c r="DE795" s="293"/>
      <c r="DF795" s="293"/>
      <c r="DG795" s="293"/>
      <c r="DH795" s="293"/>
      <c r="DI795" s="293"/>
      <c r="DJ795" s="293"/>
      <c r="DK795" s="293"/>
      <c r="DL795" s="293"/>
      <c r="DM795" s="293"/>
      <c r="DN795" s="293"/>
      <c r="DO795" s="293"/>
      <c r="DP795" s="293"/>
      <c r="DQ795" s="293"/>
      <c r="DR795" s="293"/>
      <c r="DS795" s="293"/>
      <c r="DT795" s="293"/>
      <c r="DU795" s="293"/>
      <c r="DV795" s="293"/>
      <c r="DW795" s="293"/>
      <c r="DX795" s="293"/>
      <c r="DY795" s="293"/>
      <c r="DZ795" s="293"/>
      <c r="EA795" s="293"/>
      <c r="EB795" s="293"/>
      <c r="EC795" s="293"/>
      <c r="ED795" s="293"/>
      <c r="EE795" s="293"/>
      <c r="EF795" s="293"/>
      <c r="EG795" s="293"/>
      <c r="EH795" s="293"/>
      <c r="EI795" s="293"/>
      <c r="EJ795" s="293"/>
      <c r="EK795" s="293"/>
      <c r="EL795" s="293"/>
      <c r="EM795" s="293"/>
      <c r="EN795" s="293"/>
      <c r="EO795" s="293"/>
      <c r="EP795" s="293"/>
      <c r="EQ795" s="293"/>
      <c r="ER795" s="293"/>
      <c r="ES795" s="293"/>
      <c r="ET795" s="293"/>
      <c r="EU795" s="293"/>
      <c r="EV795" s="293"/>
      <c r="EW795" s="293"/>
      <c r="EX795" s="293"/>
      <c r="EY795" s="293"/>
      <c r="EZ795" s="293"/>
      <c r="FA795" s="293"/>
      <c r="FB795" s="293"/>
      <c r="FC795" s="293"/>
      <c r="FD795" s="293"/>
      <c r="FE795" s="293"/>
      <c r="FF795" s="293"/>
      <c r="FG795" s="293"/>
      <c r="FH795" s="293"/>
      <c r="FI795" s="293"/>
      <c r="FJ795" s="293"/>
      <c r="FK795" s="293"/>
      <c r="FL795" s="293"/>
      <c r="FM795" s="293"/>
      <c r="FN795" s="293"/>
      <c r="FO795" s="293"/>
      <c r="FP795" s="293"/>
      <c r="FQ795" s="293"/>
      <c r="FR795" s="293"/>
      <c r="FS795" s="293"/>
      <c r="FT795" s="293"/>
      <c r="FU795" s="293"/>
      <c r="FV795" s="293"/>
      <c r="FW795" s="293"/>
      <c r="FX795" s="293"/>
      <c r="FY795" s="293"/>
      <c r="FZ795" s="293"/>
      <c r="GA795" s="293"/>
      <c r="GB795" s="293"/>
      <c r="GC795" s="293"/>
      <c r="GD795" s="293"/>
      <c r="GE795" s="293"/>
      <c r="GF795" s="293"/>
      <c r="GG795" s="293"/>
      <c r="GH795" s="293"/>
      <c r="GI795" s="293"/>
      <c r="GJ795" s="293"/>
      <c r="GK795" s="293"/>
      <c r="GL795" s="293"/>
      <c r="GM795" s="293"/>
      <c r="GN795" s="293"/>
      <c r="GO795" s="293"/>
      <c r="GP795" s="293"/>
      <c r="GQ795" s="293"/>
      <c r="GR795" s="293"/>
      <c r="GS795" s="293"/>
      <c r="GT795" s="293"/>
      <c r="GU795" s="293"/>
      <c r="GV795" s="293"/>
      <c r="GW795" s="293"/>
      <c r="GX795" s="293"/>
      <c r="GY795" s="293"/>
      <c r="GZ795" s="293"/>
      <c r="HA795" s="293"/>
      <c r="HB795" s="293"/>
      <c r="HC795" s="293"/>
      <c r="HD795" s="293"/>
      <c r="HE795" s="293"/>
      <c r="HF795" s="293"/>
      <c r="HG795" s="293"/>
      <c r="HH795" s="293"/>
      <c r="HI795" s="293"/>
      <c r="HJ795" s="293"/>
      <c r="HK795" s="293"/>
      <c r="HL795" s="293"/>
      <c r="HM795" s="293"/>
      <c r="HN795" s="293"/>
      <c r="HO795" s="293"/>
      <c r="HP795" s="293"/>
      <c r="HQ795" s="293"/>
      <c r="HR795" s="293"/>
      <c r="HS795" s="293"/>
      <c r="HT795" s="293"/>
      <c r="HU795" s="293"/>
      <c r="HV795" s="293"/>
      <c r="HW795" s="293"/>
      <c r="HX795" s="293"/>
      <c r="HY795" s="293"/>
      <c r="HZ795" s="293"/>
      <c r="IA795" s="293"/>
      <c r="IB795" s="293"/>
      <c r="IC795" s="293"/>
      <c r="ID795" s="293"/>
      <c r="IE795" s="293"/>
      <c r="IF795" s="293"/>
      <c r="IG795" s="293"/>
      <c r="IH795" s="293"/>
      <c r="II795" s="293"/>
      <c r="IJ795" s="293"/>
      <c r="IK795" s="293"/>
      <c r="IL795" s="293"/>
      <c r="IM795" s="293"/>
      <c r="IN795" s="293"/>
      <c r="IO795" s="293"/>
      <c r="IP795" s="293"/>
      <c r="IQ795" s="293"/>
      <c r="IR795" s="293"/>
      <c r="IS795" s="293"/>
      <c r="IT795" s="293"/>
      <c r="IU795" s="293"/>
      <c r="IV795" s="293"/>
    </row>
    <row r="796" spans="1:256" s="6" customFormat="1" ht="14.1" customHeight="1" x14ac:dyDescent="0.25">
      <c r="A796" s="31"/>
      <c r="B796" s="293"/>
      <c r="C796" s="295"/>
      <c r="D796" s="291"/>
      <c r="E796" s="296"/>
      <c r="F796" s="295"/>
      <c r="G796" s="300"/>
      <c r="H796" s="299"/>
      <c r="I796" s="293"/>
      <c r="J796" s="293"/>
      <c r="K796" s="293"/>
      <c r="L796" s="293"/>
      <c r="M796" s="293"/>
      <c r="N796" s="293"/>
      <c r="O796" s="293"/>
      <c r="P796" s="293"/>
      <c r="Q796" s="293"/>
      <c r="R796" s="293"/>
      <c r="S796" s="293"/>
      <c r="T796" s="293"/>
      <c r="U796" s="293"/>
      <c r="V796" s="293"/>
      <c r="W796" s="293"/>
      <c r="X796" s="293"/>
      <c r="Y796" s="293"/>
      <c r="Z796" s="293"/>
      <c r="AA796" s="293"/>
      <c r="AB796" s="293"/>
      <c r="AC796" s="293"/>
      <c r="AD796" s="293"/>
      <c r="AE796" s="293"/>
      <c r="AF796" s="293"/>
      <c r="AG796" s="293"/>
      <c r="AH796" s="293"/>
      <c r="AI796" s="293"/>
      <c r="AJ796" s="293"/>
      <c r="AK796" s="293"/>
      <c r="AL796" s="293"/>
      <c r="AM796" s="293"/>
      <c r="AN796" s="293"/>
      <c r="AO796" s="293"/>
      <c r="AP796" s="293"/>
      <c r="AQ796" s="293"/>
      <c r="AR796" s="293"/>
      <c r="AS796" s="293"/>
      <c r="AT796" s="293"/>
      <c r="AU796" s="293"/>
      <c r="AV796" s="293"/>
      <c r="AW796" s="293"/>
      <c r="AX796" s="293"/>
      <c r="AY796" s="293"/>
      <c r="AZ796" s="293"/>
      <c r="BA796" s="293"/>
      <c r="BB796" s="293"/>
      <c r="BC796" s="293"/>
      <c r="BD796" s="293"/>
      <c r="BE796" s="293"/>
      <c r="BF796" s="293"/>
      <c r="BG796" s="293"/>
      <c r="BH796" s="293"/>
      <c r="BI796" s="293"/>
      <c r="BJ796" s="293"/>
      <c r="BK796" s="293"/>
      <c r="BL796" s="293"/>
      <c r="BM796" s="293"/>
      <c r="BN796" s="293"/>
      <c r="BO796" s="293"/>
      <c r="BP796" s="293"/>
      <c r="BQ796" s="293"/>
      <c r="BR796" s="293"/>
      <c r="BS796" s="293"/>
      <c r="BT796" s="293"/>
      <c r="BU796" s="293"/>
      <c r="BV796" s="293"/>
      <c r="BW796" s="293"/>
      <c r="BX796" s="293"/>
      <c r="BY796" s="293"/>
      <c r="BZ796" s="293"/>
      <c r="CA796" s="293"/>
      <c r="CB796" s="293"/>
      <c r="CC796" s="293"/>
      <c r="CD796" s="293"/>
      <c r="CE796" s="293"/>
      <c r="CF796" s="293"/>
      <c r="CG796" s="293"/>
      <c r="CH796" s="293"/>
      <c r="CI796" s="293"/>
      <c r="CJ796" s="293"/>
      <c r="CK796" s="293"/>
      <c r="CL796" s="293"/>
      <c r="CM796" s="293"/>
      <c r="CN796" s="293"/>
      <c r="CO796" s="293"/>
      <c r="CP796" s="293"/>
      <c r="CQ796" s="293"/>
      <c r="CR796" s="293"/>
      <c r="CS796" s="293"/>
      <c r="CT796" s="293"/>
      <c r="CU796" s="293"/>
      <c r="CV796" s="293"/>
      <c r="CW796" s="293"/>
      <c r="CX796" s="293"/>
      <c r="CY796" s="293"/>
      <c r="CZ796" s="293"/>
      <c r="DA796" s="293"/>
      <c r="DB796" s="293"/>
      <c r="DC796" s="293"/>
      <c r="DD796" s="293"/>
      <c r="DE796" s="293"/>
      <c r="DF796" s="293"/>
      <c r="DG796" s="293"/>
      <c r="DH796" s="293"/>
      <c r="DI796" s="293"/>
      <c r="DJ796" s="293"/>
      <c r="DK796" s="293"/>
      <c r="DL796" s="293"/>
      <c r="DM796" s="293"/>
      <c r="DN796" s="293"/>
      <c r="DO796" s="293"/>
      <c r="DP796" s="293"/>
      <c r="DQ796" s="293"/>
      <c r="DR796" s="293"/>
      <c r="DS796" s="293"/>
      <c r="DT796" s="293"/>
      <c r="DU796" s="293"/>
      <c r="DV796" s="293"/>
      <c r="DW796" s="293"/>
      <c r="DX796" s="293"/>
      <c r="DY796" s="293"/>
      <c r="DZ796" s="293"/>
      <c r="EA796" s="293"/>
      <c r="EB796" s="293"/>
      <c r="EC796" s="293"/>
      <c r="ED796" s="293"/>
      <c r="EE796" s="293"/>
      <c r="EF796" s="293"/>
      <c r="EG796" s="293"/>
      <c r="EH796" s="293"/>
      <c r="EI796" s="293"/>
      <c r="EJ796" s="293"/>
      <c r="EK796" s="293"/>
      <c r="EL796" s="293"/>
      <c r="EM796" s="293"/>
      <c r="EN796" s="293"/>
      <c r="EO796" s="293"/>
      <c r="EP796" s="293"/>
      <c r="EQ796" s="293"/>
      <c r="ER796" s="293"/>
      <c r="ES796" s="293"/>
      <c r="ET796" s="293"/>
      <c r="EU796" s="293"/>
      <c r="EV796" s="293"/>
      <c r="EW796" s="293"/>
      <c r="EX796" s="293"/>
      <c r="EY796" s="293"/>
      <c r="EZ796" s="293"/>
      <c r="FA796" s="293"/>
      <c r="FB796" s="293"/>
      <c r="FC796" s="293"/>
      <c r="FD796" s="293"/>
      <c r="FE796" s="293"/>
      <c r="FF796" s="293"/>
      <c r="FG796" s="293"/>
      <c r="FH796" s="293"/>
      <c r="FI796" s="293"/>
      <c r="FJ796" s="293"/>
      <c r="FK796" s="293"/>
      <c r="FL796" s="293"/>
      <c r="FM796" s="293"/>
      <c r="FN796" s="293"/>
      <c r="FO796" s="293"/>
      <c r="FP796" s="293"/>
      <c r="FQ796" s="293"/>
      <c r="FR796" s="293"/>
      <c r="FS796" s="293"/>
      <c r="FT796" s="293"/>
      <c r="FU796" s="293"/>
      <c r="FV796" s="293"/>
      <c r="FW796" s="293"/>
      <c r="FX796" s="293"/>
      <c r="FY796" s="293"/>
      <c r="FZ796" s="293"/>
      <c r="GA796" s="293"/>
      <c r="GB796" s="293"/>
      <c r="GC796" s="293"/>
      <c r="GD796" s="293"/>
      <c r="GE796" s="293"/>
      <c r="GF796" s="293"/>
      <c r="GG796" s="293"/>
      <c r="GH796" s="293"/>
      <c r="GI796" s="293"/>
      <c r="GJ796" s="293"/>
      <c r="GK796" s="293"/>
      <c r="GL796" s="293"/>
      <c r="GM796" s="293"/>
      <c r="GN796" s="293"/>
      <c r="GO796" s="293"/>
      <c r="GP796" s="293"/>
      <c r="GQ796" s="293"/>
      <c r="GR796" s="293"/>
      <c r="GS796" s="293"/>
      <c r="GT796" s="293"/>
      <c r="GU796" s="293"/>
      <c r="GV796" s="293"/>
      <c r="GW796" s="293"/>
      <c r="GX796" s="293"/>
      <c r="GY796" s="293"/>
      <c r="GZ796" s="293"/>
      <c r="HA796" s="293"/>
      <c r="HB796" s="293"/>
      <c r="HC796" s="293"/>
      <c r="HD796" s="293"/>
      <c r="HE796" s="293"/>
      <c r="HF796" s="293"/>
      <c r="HG796" s="293"/>
      <c r="HH796" s="293"/>
      <c r="HI796" s="293"/>
      <c r="HJ796" s="293"/>
      <c r="HK796" s="293"/>
      <c r="HL796" s="293"/>
      <c r="HM796" s="293"/>
      <c r="HN796" s="293"/>
      <c r="HO796" s="293"/>
      <c r="HP796" s="293"/>
      <c r="HQ796" s="293"/>
      <c r="HR796" s="293"/>
      <c r="HS796" s="293"/>
      <c r="HT796" s="293"/>
      <c r="HU796" s="293"/>
      <c r="HV796" s="293"/>
      <c r="HW796" s="293"/>
      <c r="HX796" s="293"/>
      <c r="HY796" s="293"/>
      <c r="HZ796" s="293"/>
      <c r="IA796" s="293"/>
      <c r="IB796" s="293"/>
      <c r="IC796" s="293"/>
      <c r="ID796" s="293"/>
      <c r="IE796" s="293"/>
      <c r="IF796" s="293"/>
      <c r="IG796" s="293"/>
      <c r="IH796" s="293"/>
      <c r="II796" s="293"/>
      <c r="IJ796" s="293"/>
      <c r="IK796" s="293"/>
      <c r="IL796" s="293"/>
      <c r="IM796" s="293"/>
      <c r="IN796" s="293"/>
      <c r="IO796" s="293"/>
      <c r="IP796" s="293"/>
      <c r="IQ796" s="293"/>
      <c r="IR796" s="293"/>
      <c r="IS796" s="293"/>
      <c r="IT796" s="293"/>
      <c r="IU796" s="293"/>
      <c r="IV796" s="293"/>
    </row>
    <row r="797" spans="1:256" s="6" customFormat="1" ht="14.1" customHeight="1" x14ac:dyDescent="0.25">
      <c r="A797" s="411" t="s">
        <v>515</v>
      </c>
      <c r="B797" s="411"/>
      <c r="C797" s="411"/>
      <c r="D797" s="411"/>
      <c r="E797" s="411"/>
      <c r="F797" s="411"/>
      <c r="G797" s="411"/>
      <c r="H797" s="299"/>
      <c r="I797" s="293"/>
      <c r="J797" s="293"/>
      <c r="K797" s="293"/>
      <c r="L797" s="293"/>
      <c r="M797" s="293"/>
      <c r="N797" s="293"/>
      <c r="O797" s="293"/>
      <c r="P797" s="293"/>
      <c r="Q797" s="293"/>
      <c r="R797" s="293"/>
      <c r="S797" s="293"/>
      <c r="T797" s="293"/>
      <c r="U797" s="293"/>
      <c r="V797" s="293"/>
      <c r="W797" s="293"/>
      <c r="X797" s="293"/>
      <c r="Y797" s="293"/>
      <c r="Z797" s="293"/>
      <c r="AA797" s="293"/>
      <c r="AB797" s="293"/>
      <c r="AC797" s="293"/>
      <c r="AD797" s="293"/>
      <c r="AE797" s="293"/>
      <c r="AF797" s="293"/>
      <c r="AG797" s="293"/>
      <c r="AH797" s="293"/>
      <c r="AI797" s="293"/>
      <c r="AJ797" s="293"/>
      <c r="AK797" s="293"/>
      <c r="AL797" s="293"/>
      <c r="AM797" s="293"/>
      <c r="AN797" s="293"/>
      <c r="AO797" s="293"/>
      <c r="AP797" s="293"/>
      <c r="AQ797" s="293"/>
      <c r="AR797" s="293"/>
      <c r="AS797" s="293"/>
      <c r="AT797" s="293"/>
      <c r="AU797" s="293"/>
      <c r="AV797" s="293"/>
      <c r="AW797" s="293"/>
      <c r="AX797" s="293"/>
      <c r="AY797" s="293"/>
      <c r="AZ797" s="293"/>
      <c r="BA797" s="293"/>
      <c r="BB797" s="293"/>
      <c r="BC797" s="293"/>
      <c r="BD797" s="293"/>
      <c r="BE797" s="293"/>
      <c r="BF797" s="293"/>
      <c r="BG797" s="293"/>
      <c r="BH797" s="293"/>
      <c r="BI797" s="293"/>
      <c r="BJ797" s="293"/>
      <c r="BK797" s="293"/>
      <c r="BL797" s="293"/>
      <c r="BM797" s="293"/>
      <c r="BN797" s="293"/>
      <c r="BO797" s="293"/>
      <c r="BP797" s="293"/>
      <c r="BQ797" s="293"/>
      <c r="BR797" s="293"/>
      <c r="BS797" s="293"/>
      <c r="BT797" s="293"/>
      <c r="BU797" s="293"/>
      <c r="BV797" s="293"/>
      <c r="BW797" s="293"/>
      <c r="BX797" s="293"/>
      <c r="BY797" s="293"/>
      <c r="BZ797" s="293"/>
      <c r="CA797" s="293"/>
      <c r="CB797" s="293"/>
      <c r="CC797" s="293"/>
      <c r="CD797" s="293"/>
      <c r="CE797" s="293"/>
      <c r="CF797" s="293"/>
      <c r="CG797" s="293"/>
      <c r="CH797" s="293"/>
      <c r="CI797" s="293"/>
      <c r="CJ797" s="293"/>
      <c r="CK797" s="293"/>
      <c r="CL797" s="293"/>
      <c r="CM797" s="293"/>
      <c r="CN797" s="293"/>
      <c r="CO797" s="293"/>
      <c r="CP797" s="293"/>
      <c r="CQ797" s="293"/>
      <c r="CR797" s="293"/>
      <c r="CS797" s="293"/>
      <c r="CT797" s="293"/>
      <c r="CU797" s="293"/>
      <c r="CV797" s="293"/>
      <c r="CW797" s="293"/>
      <c r="CX797" s="293"/>
      <c r="CY797" s="293"/>
      <c r="CZ797" s="293"/>
      <c r="DA797" s="293"/>
      <c r="DB797" s="293"/>
      <c r="DC797" s="293"/>
      <c r="DD797" s="293"/>
      <c r="DE797" s="293"/>
      <c r="DF797" s="293"/>
      <c r="DG797" s="293"/>
      <c r="DH797" s="293"/>
      <c r="DI797" s="293"/>
      <c r="DJ797" s="293"/>
      <c r="DK797" s="293"/>
      <c r="DL797" s="293"/>
      <c r="DM797" s="293"/>
      <c r="DN797" s="293"/>
      <c r="DO797" s="293"/>
      <c r="DP797" s="293"/>
      <c r="DQ797" s="293"/>
      <c r="DR797" s="293"/>
      <c r="DS797" s="293"/>
      <c r="DT797" s="293"/>
      <c r="DU797" s="293"/>
      <c r="DV797" s="293"/>
      <c r="DW797" s="293"/>
      <c r="DX797" s="293"/>
      <c r="DY797" s="293"/>
      <c r="DZ797" s="293"/>
      <c r="EA797" s="293"/>
      <c r="EB797" s="293"/>
      <c r="EC797" s="293"/>
      <c r="ED797" s="293"/>
      <c r="EE797" s="293"/>
      <c r="EF797" s="293"/>
      <c r="EG797" s="293"/>
      <c r="EH797" s="293"/>
      <c r="EI797" s="293"/>
      <c r="EJ797" s="293"/>
      <c r="EK797" s="293"/>
      <c r="EL797" s="293"/>
      <c r="EM797" s="293"/>
      <c r="EN797" s="293"/>
      <c r="EO797" s="293"/>
      <c r="EP797" s="293"/>
      <c r="EQ797" s="293"/>
      <c r="ER797" s="293"/>
      <c r="ES797" s="293"/>
      <c r="ET797" s="293"/>
      <c r="EU797" s="293"/>
      <c r="EV797" s="293"/>
      <c r="EW797" s="293"/>
      <c r="EX797" s="293"/>
      <c r="EY797" s="293"/>
      <c r="EZ797" s="293"/>
      <c r="FA797" s="293"/>
      <c r="FB797" s="293"/>
      <c r="FC797" s="293"/>
      <c r="FD797" s="293"/>
      <c r="FE797" s="293"/>
      <c r="FF797" s="293"/>
      <c r="FG797" s="293"/>
      <c r="FH797" s="293"/>
      <c r="FI797" s="293"/>
      <c r="FJ797" s="293"/>
      <c r="FK797" s="293"/>
      <c r="FL797" s="293"/>
      <c r="FM797" s="293"/>
      <c r="FN797" s="293"/>
      <c r="FO797" s="293"/>
      <c r="FP797" s="293"/>
      <c r="FQ797" s="293"/>
      <c r="FR797" s="293"/>
      <c r="FS797" s="293"/>
      <c r="FT797" s="293"/>
      <c r="FU797" s="293"/>
      <c r="FV797" s="293"/>
      <c r="FW797" s="293"/>
      <c r="FX797" s="293"/>
      <c r="FY797" s="293"/>
      <c r="FZ797" s="293"/>
      <c r="GA797" s="293"/>
      <c r="GB797" s="293"/>
      <c r="GC797" s="293"/>
      <c r="GD797" s="293"/>
      <c r="GE797" s="293"/>
      <c r="GF797" s="293"/>
      <c r="GG797" s="293"/>
      <c r="GH797" s="293"/>
      <c r="GI797" s="293"/>
      <c r="GJ797" s="293"/>
      <c r="GK797" s="293"/>
      <c r="GL797" s="293"/>
      <c r="GM797" s="293"/>
      <c r="GN797" s="293"/>
      <c r="GO797" s="293"/>
      <c r="GP797" s="293"/>
      <c r="GQ797" s="293"/>
      <c r="GR797" s="293"/>
      <c r="GS797" s="293"/>
      <c r="GT797" s="293"/>
      <c r="GU797" s="293"/>
      <c r="GV797" s="293"/>
      <c r="GW797" s="293"/>
      <c r="GX797" s="293"/>
      <c r="GY797" s="293"/>
      <c r="GZ797" s="293"/>
      <c r="HA797" s="293"/>
      <c r="HB797" s="293"/>
      <c r="HC797" s="293"/>
      <c r="HD797" s="293"/>
      <c r="HE797" s="293"/>
      <c r="HF797" s="293"/>
      <c r="HG797" s="293"/>
      <c r="HH797" s="293"/>
      <c r="HI797" s="293"/>
      <c r="HJ797" s="293"/>
      <c r="HK797" s="293"/>
      <c r="HL797" s="293"/>
      <c r="HM797" s="293"/>
      <c r="HN797" s="293"/>
      <c r="HO797" s="293"/>
      <c r="HP797" s="293"/>
      <c r="HQ797" s="293"/>
      <c r="HR797" s="293"/>
      <c r="HS797" s="293"/>
      <c r="HT797" s="293"/>
      <c r="HU797" s="293"/>
      <c r="HV797" s="293"/>
      <c r="HW797" s="293"/>
      <c r="HX797" s="293"/>
      <c r="HY797" s="293"/>
      <c r="HZ797" s="293"/>
      <c r="IA797" s="293"/>
      <c r="IB797" s="293"/>
      <c r="IC797" s="293"/>
      <c r="ID797" s="293"/>
      <c r="IE797" s="293"/>
      <c r="IF797" s="293"/>
      <c r="IG797" s="293"/>
      <c r="IH797" s="293"/>
      <c r="II797" s="293"/>
      <c r="IJ797" s="293"/>
      <c r="IK797" s="293"/>
      <c r="IL797" s="293"/>
      <c r="IM797" s="293"/>
      <c r="IN797" s="293"/>
      <c r="IO797" s="293"/>
      <c r="IP797" s="293"/>
      <c r="IQ797" s="293"/>
      <c r="IR797" s="293"/>
      <c r="IS797" s="293"/>
      <c r="IT797" s="293"/>
      <c r="IU797" s="293"/>
      <c r="IV797" s="293"/>
    </row>
    <row r="798" spans="1:256" s="6" customFormat="1" ht="14.1" customHeight="1" x14ac:dyDescent="0.25">
      <c r="A798" s="411" t="s">
        <v>223</v>
      </c>
      <c r="B798" s="411"/>
      <c r="C798" s="411"/>
      <c r="D798" s="411"/>
      <c r="E798" s="411"/>
      <c r="F798" s="411"/>
      <c r="G798" s="411"/>
      <c r="H798" s="299"/>
      <c r="I798" s="293"/>
      <c r="J798" s="293"/>
      <c r="K798" s="293"/>
      <c r="L798" s="293"/>
      <c r="M798" s="293"/>
      <c r="N798" s="293"/>
      <c r="O798" s="293"/>
      <c r="P798" s="293"/>
      <c r="Q798" s="293"/>
      <c r="R798" s="293"/>
      <c r="S798" s="293"/>
      <c r="T798" s="293"/>
      <c r="U798" s="293"/>
      <c r="V798" s="293"/>
      <c r="W798" s="293"/>
      <c r="X798" s="293"/>
      <c r="Y798" s="293"/>
      <c r="Z798" s="293"/>
      <c r="AA798" s="293"/>
      <c r="AB798" s="293"/>
      <c r="AC798" s="293"/>
      <c r="AD798" s="293"/>
      <c r="AE798" s="293"/>
      <c r="AF798" s="293"/>
      <c r="AG798" s="293"/>
      <c r="AH798" s="293"/>
      <c r="AI798" s="293"/>
      <c r="AJ798" s="293"/>
      <c r="AK798" s="293"/>
      <c r="AL798" s="293"/>
      <c r="AM798" s="293"/>
      <c r="AN798" s="293"/>
      <c r="AO798" s="293"/>
      <c r="AP798" s="293"/>
      <c r="AQ798" s="293"/>
      <c r="AR798" s="293"/>
      <c r="AS798" s="293"/>
      <c r="AT798" s="293"/>
      <c r="AU798" s="293"/>
      <c r="AV798" s="293"/>
      <c r="AW798" s="293"/>
      <c r="AX798" s="293"/>
      <c r="AY798" s="293"/>
      <c r="AZ798" s="293"/>
      <c r="BA798" s="293"/>
      <c r="BB798" s="293"/>
      <c r="BC798" s="293"/>
      <c r="BD798" s="293"/>
      <c r="BE798" s="293"/>
      <c r="BF798" s="293"/>
      <c r="BG798" s="293"/>
      <c r="BH798" s="293"/>
      <c r="BI798" s="293"/>
      <c r="BJ798" s="293"/>
      <c r="BK798" s="293"/>
      <c r="BL798" s="293"/>
      <c r="BM798" s="293"/>
      <c r="BN798" s="293"/>
      <c r="BO798" s="293"/>
      <c r="BP798" s="293"/>
      <c r="BQ798" s="293"/>
      <c r="BR798" s="293"/>
      <c r="BS798" s="293"/>
      <c r="BT798" s="293"/>
      <c r="BU798" s="293"/>
      <c r="BV798" s="293"/>
      <c r="BW798" s="293"/>
      <c r="BX798" s="293"/>
      <c r="BY798" s="293"/>
      <c r="BZ798" s="293"/>
      <c r="CA798" s="293"/>
      <c r="CB798" s="293"/>
      <c r="CC798" s="293"/>
      <c r="CD798" s="293"/>
      <c r="CE798" s="293"/>
      <c r="CF798" s="293"/>
      <c r="CG798" s="293"/>
      <c r="CH798" s="293"/>
      <c r="CI798" s="293"/>
      <c r="CJ798" s="293"/>
      <c r="CK798" s="293"/>
      <c r="CL798" s="293"/>
      <c r="CM798" s="293"/>
      <c r="CN798" s="293"/>
      <c r="CO798" s="293"/>
      <c r="CP798" s="293"/>
      <c r="CQ798" s="293"/>
      <c r="CR798" s="293"/>
      <c r="CS798" s="293"/>
      <c r="CT798" s="293"/>
      <c r="CU798" s="293"/>
      <c r="CV798" s="293"/>
      <c r="CW798" s="293"/>
      <c r="CX798" s="293"/>
      <c r="CY798" s="293"/>
      <c r="CZ798" s="293"/>
      <c r="DA798" s="293"/>
      <c r="DB798" s="293"/>
      <c r="DC798" s="293"/>
      <c r="DD798" s="293"/>
      <c r="DE798" s="293"/>
      <c r="DF798" s="293"/>
      <c r="DG798" s="293"/>
      <c r="DH798" s="293"/>
      <c r="DI798" s="293"/>
      <c r="DJ798" s="293"/>
      <c r="DK798" s="293"/>
      <c r="DL798" s="293"/>
      <c r="DM798" s="293"/>
      <c r="DN798" s="293"/>
      <c r="DO798" s="293"/>
      <c r="DP798" s="293"/>
      <c r="DQ798" s="293"/>
      <c r="DR798" s="293"/>
      <c r="DS798" s="293"/>
      <c r="DT798" s="293"/>
      <c r="DU798" s="293"/>
      <c r="DV798" s="293"/>
      <c r="DW798" s="293"/>
      <c r="DX798" s="293"/>
      <c r="DY798" s="293"/>
      <c r="DZ798" s="293"/>
      <c r="EA798" s="293"/>
      <c r="EB798" s="293"/>
      <c r="EC798" s="293"/>
      <c r="ED798" s="293"/>
      <c r="EE798" s="293"/>
      <c r="EF798" s="293"/>
      <c r="EG798" s="293"/>
      <c r="EH798" s="293"/>
      <c r="EI798" s="293"/>
      <c r="EJ798" s="293"/>
      <c r="EK798" s="293"/>
      <c r="EL798" s="293"/>
      <c r="EM798" s="293"/>
      <c r="EN798" s="293"/>
      <c r="EO798" s="293"/>
      <c r="EP798" s="293"/>
      <c r="EQ798" s="293"/>
      <c r="ER798" s="293"/>
      <c r="ES798" s="293"/>
      <c r="ET798" s="293"/>
      <c r="EU798" s="293"/>
      <c r="EV798" s="293"/>
      <c r="EW798" s="293"/>
      <c r="EX798" s="293"/>
      <c r="EY798" s="293"/>
      <c r="EZ798" s="293"/>
      <c r="FA798" s="293"/>
      <c r="FB798" s="293"/>
      <c r="FC798" s="293"/>
      <c r="FD798" s="293"/>
      <c r="FE798" s="293"/>
      <c r="FF798" s="293"/>
      <c r="FG798" s="293"/>
      <c r="FH798" s="293"/>
      <c r="FI798" s="293"/>
      <c r="FJ798" s="293"/>
      <c r="FK798" s="293"/>
      <c r="FL798" s="293"/>
      <c r="FM798" s="293"/>
      <c r="FN798" s="293"/>
      <c r="FO798" s="293"/>
      <c r="FP798" s="293"/>
      <c r="FQ798" s="293"/>
      <c r="FR798" s="293"/>
      <c r="FS798" s="293"/>
      <c r="FT798" s="293"/>
      <c r="FU798" s="293"/>
      <c r="FV798" s="293"/>
      <c r="FW798" s="293"/>
      <c r="FX798" s="293"/>
      <c r="FY798" s="293"/>
      <c r="FZ798" s="293"/>
      <c r="GA798" s="293"/>
      <c r="GB798" s="293"/>
      <c r="GC798" s="293"/>
      <c r="GD798" s="293"/>
      <c r="GE798" s="293"/>
      <c r="GF798" s="293"/>
      <c r="GG798" s="293"/>
      <c r="GH798" s="293"/>
      <c r="GI798" s="293"/>
      <c r="GJ798" s="293"/>
      <c r="GK798" s="293"/>
      <c r="GL798" s="293"/>
      <c r="GM798" s="293"/>
      <c r="GN798" s="293"/>
      <c r="GO798" s="293"/>
      <c r="GP798" s="293"/>
      <c r="GQ798" s="293"/>
      <c r="GR798" s="293"/>
      <c r="GS798" s="293"/>
      <c r="GT798" s="293"/>
      <c r="GU798" s="293"/>
      <c r="GV798" s="293"/>
      <c r="GW798" s="293"/>
      <c r="GX798" s="293"/>
      <c r="GY798" s="293"/>
      <c r="GZ798" s="293"/>
      <c r="HA798" s="293"/>
      <c r="HB798" s="293"/>
      <c r="HC798" s="293"/>
      <c r="HD798" s="293"/>
      <c r="HE798" s="293"/>
      <c r="HF798" s="293"/>
      <c r="HG798" s="293"/>
      <c r="HH798" s="293"/>
      <c r="HI798" s="293"/>
      <c r="HJ798" s="293"/>
      <c r="HK798" s="293"/>
      <c r="HL798" s="293"/>
      <c r="HM798" s="293"/>
      <c r="HN798" s="293"/>
      <c r="HO798" s="293"/>
      <c r="HP798" s="293"/>
      <c r="HQ798" s="293"/>
      <c r="HR798" s="293"/>
      <c r="HS798" s="293"/>
      <c r="HT798" s="293"/>
      <c r="HU798" s="293"/>
      <c r="HV798" s="293"/>
      <c r="HW798" s="293"/>
      <c r="HX798" s="293"/>
      <c r="HY798" s="293"/>
      <c r="HZ798" s="293"/>
      <c r="IA798" s="293"/>
      <c r="IB798" s="293"/>
      <c r="IC798" s="293"/>
      <c r="ID798" s="293"/>
      <c r="IE798" s="293"/>
      <c r="IF798" s="293"/>
      <c r="IG798" s="293"/>
      <c r="IH798" s="293"/>
      <c r="II798" s="293"/>
      <c r="IJ798" s="293"/>
      <c r="IK798" s="293"/>
      <c r="IL798" s="293"/>
      <c r="IM798" s="293"/>
      <c r="IN798" s="293"/>
      <c r="IO798" s="293"/>
      <c r="IP798" s="293"/>
      <c r="IQ798" s="293"/>
      <c r="IR798" s="293"/>
      <c r="IS798" s="293"/>
      <c r="IT798" s="293"/>
      <c r="IU798" s="293"/>
      <c r="IV798" s="293"/>
    </row>
    <row r="799" spans="1:256" s="6" customFormat="1" ht="14.1" customHeight="1" x14ac:dyDescent="0.25">
      <c r="A799" s="32"/>
      <c r="B799" s="32"/>
      <c r="C799" s="32"/>
      <c r="D799" s="32"/>
      <c r="E799" s="32"/>
      <c r="F799" s="32"/>
      <c r="G799" s="296"/>
      <c r="H799" s="299"/>
      <c r="I799" s="293"/>
      <c r="J799" s="293"/>
      <c r="K799" s="293"/>
      <c r="L799" s="293"/>
      <c r="M799" s="293"/>
      <c r="N799" s="293"/>
      <c r="O799" s="293"/>
      <c r="P799" s="293"/>
      <c r="Q799" s="293"/>
      <c r="R799" s="293"/>
      <c r="S799" s="293"/>
      <c r="T799" s="293"/>
      <c r="U799" s="293"/>
      <c r="V799" s="293"/>
      <c r="W799" s="293"/>
      <c r="X799" s="293"/>
      <c r="Y799" s="293"/>
      <c r="Z799" s="293"/>
      <c r="AA799" s="293"/>
      <c r="AB799" s="293"/>
      <c r="AC799" s="293"/>
      <c r="AD799" s="293"/>
      <c r="AE799" s="293"/>
      <c r="AF799" s="293"/>
      <c r="AG799" s="293"/>
      <c r="AH799" s="293"/>
      <c r="AI799" s="293"/>
      <c r="AJ799" s="293"/>
      <c r="AK799" s="293"/>
      <c r="AL799" s="293"/>
      <c r="AM799" s="293"/>
      <c r="AN799" s="293"/>
      <c r="AO799" s="293"/>
      <c r="AP799" s="293"/>
      <c r="AQ799" s="293"/>
      <c r="AR799" s="293"/>
      <c r="AS799" s="293"/>
      <c r="AT799" s="293"/>
      <c r="AU799" s="293"/>
      <c r="AV799" s="293"/>
      <c r="AW799" s="293"/>
      <c r="AX799" s="293"/>
      <c r="AY799" s="293"/>
      <c r="AZ799" s="293"/>
      <c r="BA799" s="293"/>
      <c r="BB799" s="293"/>
      <c r="BC799" s="293"/>
      <c r="BD799" s="293"/>
      <c r="BE799" s="293"/>
      <c r="BF799" s="293"/>
      <c r="BG799" s="293"/>
      <c r="BH799" s="293"/>
      <c r="BI799" s="293"/>
      <c r="BJ799" s="293"/>
      <c r="BK799" s="293"/>
      <c r="BL799" s="293"/>
      <c r="BM799" s="293"/>
      <c r="BN799" s="293"/>
      <c r="BO799" s="293"/>
      <c r="BP799" s="293"/>
      <c r="BQ799" s="293"/>
      <c r="BR799" s="293"/>
      <c r="BS799" s="293"/>
      <c r="BT799" s="293"/>
      <c r="BU799" s="293"/>
      <c r="BV799" s="293"/>
      <c r="BW799" s="293"/>
      <c r="BX799" s="293"/>
      <c r="BY799" s="293"/>
      <c r="BZ799" s="293"/>
      <c r="CA799" s="293"/>
      <c r="CB799" s="293"/>
      <c r="CC799" s="293"/>
      <c r="CD799" s="293"/>
      <c r="CE799" s="293"/>
      <c r="CF799" s="293"/>
      <c r="CG799" s="293"/>
      <c r="CH799" s="293"/>
      <c r="CI799" s="293"/>
      <c r="CJ799" s="293"/>
      <c r="CK799" s="293"/>
      <c r="CL799" s="293"/>
      <c r="CM799" s="293"/>
      <c r="CN799" s="293"/>
      <c r="CO799" s="293"/>
      <c r="CP799" s="293"/>
      <c r="CQ799" s="293"/>
      <c r="CR799" s="293"/>
      <c r="CS799" s="293"/>
      <c r="CT799" s="293"/>
      <c r="CU799" s="293"/>
      <c r="CV799" s="293"/>
      <c r="CW799" s="293"/>
      <c r="CX799" s="293"/>
      <c r="CY799" s="293"/>
      <c r="CZ799" s="293"/>
      <c r="DA799" s="293"/>
      <c r="DB799" s="293"/>
      <c r="DC799" s="293"/>
      <c r="DD799" s="293"/>
      <c r="DE799" s="293"/>
      <c r="DF799" s="293"/>
      <c r="DG799" s="293"/>
      <c r="DH799" s="293"/>
      <c r="DI799" s="293"/>
      <c r="DJ799" s="293"/>
      <c r="DK799" s="293"/>
      <c r="DL799" s="293"/>
      <c r="DM799" s="293"/>
      <c r="DN799" s="293"/>
      <c r="DO799" s="293"/>
      <c r="DP799" s="293"/>
      <c r="DQ799" s="293"/>
      <c r="DR799" s="293"/>
      <c r="DS799" s="293"/>
      <c r="DT799" s="293"/>
      <c r="DU799" s="293"/>
      <c r="DV799" s="293"/>
      <c r="DW799" s="293"/>
      <c r="DX799" s="293"/>
      <c r="DY799" s="293"/>
      <c r="DZ799" s="293"/>
      <c r="EA799" s="293"/>
      <c r="EB799" s="293"/>
      <c r="EC799" s="293"/>
      <c r="ED799" s="293"/>
      <c r="EE799" s="293"/>
      <c r="EF799" s="293"/>
      <c r="EG799" s="293"/>
      <c r="EH799" s="293"/>
      <c r="EI799" s="293"/>
      <c r="EJ799" s="293"/>
      <c r="EK799" s="293"/>
      <c r="EL799" s="293"/>
      <c r="EM799" s="293"/>
      <c r="EN799" s="293"/>
      <c r="EO799" s="293"/>
      <c r="EP799" s="293"/>
      <c r="EQ799" s="293"/>
      <c r="ER799" s="293"/>
      <c r="ES799" s="293"/>
      <c r="ET799" s="293"/>
      <c r="EU799" s="293"/>
      <c r="EV799" s="293"/>
      <c r="EW799" s="293"/>
      <c r="EX799" s="293"/>
      <c r="EY799" s="293"/>
      <c r="EZ799" s="293"/>
      <c r="FA799" s="293"/>
      <c r="FB799" s="293"/>
      <c r="FC799" s="293"/>
      <c r="FD799" s="293"/>
      <c r="FE799" s="293"/>
      <c r="FF799" s="293"/>
      <c r="FG799" s="293"/>
      <c r="FH799" s="293"/>
      <c r="FI799" s="293"/>
      <c r="FJ799" s="293"/>
      <c r="FK799" s="293"/>
      <c r="FL799" s="293"/>
      <c r="FM799" s="293"/>
      <c r="FN799" s="293"/>
      <c r="FO799" s="293"/>
      <c r="FP799" s="293"/>
      <c r="FQ799" s="293"/>
      <c r="FR799" s="293"/>
      <c r="FS799" s="293"/>
      <c r="FT799" s="293"/>
      <c r="FU799" s="293"/>
      <c r="FV799" s="293"/>
      <c r="FW799" s="293"/>
      <c r="FX799" s="293"/>
      <c r="FY799" s="293"/>
      <c r="FZ799" s="293"/>
      <c r="GA799" s="293"/>
      <c r="GB799" s="293"/>
      <c r="GC799" s="293"/>
      <c r="GD799" s="293"/>
      <c r="GE799" s="293"/>
      <c r="GF799" s="293"/>
      <c r="GG799" s="293"/>
      <c r="GH799" s="293"/>
      <c r="GI799" s="293"/>
      <c r="GJ799" s="293"/>
      <c r="GK799" s="293"/>
      <c r="GL799" s="293"/>
      <c r="GM799" s="293"/>
      <c r="GN799" s="293"/>
      <c r="GO799" s="293"/>
      <c r="GP799" s="293"/>
      <c r="GQ799" s="293"/>
      <c r="GR799" s="293"/>
      <c r="GS799" s="293"/>
      <c r="GT799" s="293"/>
      <c r="GU799" s="293"/>
      <c r="GV799" s="293"/>
      <c r="GW799" s="293"/>
      <c r="GX799" s="293"/>
      <c r="GY799" s="293"/>
      <c r="GZ799" s="293"/>
      <c r="HA799" s="293"/>
      <c r="HB799" s="293"/>
      <c r="HC799" s="293"/>
      <c r="HD799" s="293"/>
      <c r="HE799" s="293"/>
      <c r="HF799" s="293"/>
      <c r="HG799" s="293"/>
      <c r="HH799" s="293"/>
      <c r="HI799" s="293"/>
      <c r="HJ799" s="293"/>
      <c r="HK799" s="293"/>
      <c r="HL799" s="293"/>
      <c r="HM799" s="293"/>
      <c r="HN799" s="293"/>
      <c r="HO799" s="293"/>
      <c r="HP799" s="293"/>
      <c r="HQ799" s="293"/>
      <c r="HR799" s="293"/>
      <c r="HS799" s="293"/>
      <c r="HT799" s="293"/>
      <c r="HU799" s="293"/>
      <c r="HV799" s="293"/>
      <c r="HW799" s="293"/>
      <c r="HX799" s="293"/>
      <c r="HY799" s="293"/>
      <c r="HZ799" s="293"/>
      <c r="IA799" s="293"/>
      <c r="IB799" s="293"/>
      <c r="IC799" s="293"/>
      <c r="ID799" s="293"/>
      <c r="IE799" s="293"/>
      <c r="IF799" s="293"/>
      <c r="IG799" s="293"/>
      <c r="IH799" s="293"/>
      <c r="II799" s="293"/>
      <c r="IJ799" s="293"/>
      <c r="IK799" s="293"/>
      <c r="IL799" s="293"/>
      <c r="IM799" s="293"/>
      <c r="IN799" s="293"/>
      <c r="IO799" s="293"/>
      <c r="IP799" s="293"/>
      <c r="IQ799" s="293"/>
      <c r="IR799" s="293"/>
      <c r="IS799" s="293"/>
      <c r="IT799" s="293"/>
      <c r="IU799" s="293"/>
      <c r="IV799" s="293"/>
    </row>
    <row r="800" spans="1:256" s="6" customFormat="1" ht="12.95" customHeight="1" x14ac:dyDescent="0.25">
      <c r="A800" s="32"/>
      <c r="B800" s="32"/>
      <c r="C800" s="32"/>
      <c r="D800" s="32"/>
      <c r="E800" s="32"/>
      <c r="F800" s="32"/>
      <c r="G800" s="296"/>
      <c r="H800" s="299"/>
      <c r="I800" s="293"/>
      <c r="J800" s="293"/>
      <c r="K800" s="293"/>
      <c r="L800" s="293"/>
      <c r="M800" s="293"/>
      <c r="N800" s="293"/>
      <c r="O800" s="293"/>
      <c r="P800" s="293"/>
      <c r="Q800" s="293"/>
      <c r="R800" s="293"/>
      <c r="S800" s="293"/>
      <c r="T800" s="293"/>
      <c r="U800" s="293"/>
      <c r="V800" s="293"/>
      <c r="W800" s="293"/>
      <c r="X800" s="293"/>
      <c r="Y800" s="293"/>
      <c r="Z800" s="293"/>
      <c r="AA800" s="293"/>
      <c r="AB800" s="293"/>
      <c r="AC800" s="293"/>
      <c r="AD800" s="293"/>
      <c r="AE800" s="293"/>
      <c r="AF800" s="293"/>
      <c r="AG800" s="293"/>
      <c r="AH800" s="293"/>
      <c r="AI800" s="293"/>
      <c r="AJ800" s="293"/>
      <c r="AK800" s="293"/>
      <c r="AL800" s="293"/>
      <c r="AM800" s="293"/>
      <c r="AN800" s="293"/>
      <c r="AO800" s="293"/>
      <c r="AP800" s="293"/>
      <c r="AQ800" s="293"/>
      <c r="AR800" s="293"/>
      <c r="AS800" s="293"/>
      <c r="AT800" s="293"/>
      <c r="AU800" s="293"/>
      <c r="AV800" s="293"/>
      <c r="AW800" s="293"/>
      <c r="AX800" s="293"/>
      <c r="AY800" s="293"/>
      <c r="AZ800" s="293"/>
      <c r="BA800" s="293"/>
      <c r="BB800" s="293"/>
      <c r="BC800" s="293"/>
      <c r="BD800" s="293"/>
      <c r="BE800" s="293"/>
      <c r="BF800" s="293"/>
      <c r="BG800" s="293"/>
      <c r="BH800" s="293"/>
      <c r="BI800" s="293"/>
      <c r="BJ800" s="293"/>
      <c r="BK800" s="293"/>
      <c r="BL800" s="293"/>
      <c r="BM800" s="293"/>
      <c r="BN800" s="293"/>
      <c r="BO800" s="293"/>
      <c r="BP800" s="293"/>
      <c r="BQ800" s="293"/>
      <c r="BR800" s="293"/>
      <c r="BS800" s="293"/>
      <c r="BT800" s="293"/>
      <c r="BU800" s="293"/>
      <c r="BV800" s="293"/>
      <c r="BW800" s="293"/>
      <c r="BX800" s="293"/>
      <c r="BY800" s="293"/>
      <c r="BZ800" s="293"/>
      <c r="CA800" s="293"/>
      <c r="CB800" s="293"/>
      <c r="CC800" s="293"/>
      <c r="CD800" s="293"/>
      <c r="CE800" s="293"/>
      <c r="CF800" s="293"/>
      <c r="CG800" s="293"/>
      <c r="CH800" s="293"/>
      <c r="CI800" s="293"/>
      <c r="CJ800" s="293"/>
      <c r="CK800" s="293"/>
      <c r="CL800" s="293"/>
      <c r="CM800" s="293"/>
      <c r="CN800" s="293"/>
      <c r="CO800" s="293"/>
      <c r="CP800" s="293"/>
      <c r="CQ800" s="293"/>
      <c r="CR800" s="293"/>
      <c r="CS800" s="293"/>
      <c r="CT800" s="293"/>
      <c r="CU800" s="293"/>
      <c r="CV800" s="293"/>
      <c r="CW800" s="293"/>
      <c r="CX800" s="293"/>
      <c r="CY800" s="293"/>
      <c r="CZ800" s="293"/>
      <c r="DA800" s="293"/>
      <c r="DB800" s="293"/>
      <c r="DC800" s="293"/>
      <c r="DD800" s="293"/>
      <c r="DE800" s="293"/>
      <c r="DF800" s="293"/>
      <c r="DG800" s="293"/>
      <c r="DH800" s="293"/>
      <c r="DI800" s="293"/>
      <c r="DJ800" s="293"/>
      <c r="DK800" s="293"/>
      <c r="DL800" s="293"/>
      <c r="DM800" s="293"/>
      <c r="DN800" s="293"/>
      <c r="DO800" s="293"/>
      <c r="DP800" s="293"/>
      <c r="DQ800" s="293"/>
      <c r="DR800" s="293"/>
      <c r="DS800" s="293"/>
      <c r="DT800" s="293"/>
      <c r="DU800" s="293"/>
      <c r="DV800" s="293"/>
      <c r="DW800" s="293"/>
      <c r="DX800" s="293"/>
      <c r="DY800" s="293"/>
      <c r="DZ800" s="293"/>
      <c r="EA800" s="293"/>
      <c r="EB800" s="293"/>
      <c r="EC800" s="293"/>
      <c r="ED800" s="293"/>
      <c r="EE800" s="293"/>
      <c r="EF800" s="293"/>
      <c r="EG800" s="293"/>
      <c r="EH800" s="293"/>
      <c r="EI800" s="293"/>
      <c r="EJ800" s="293"/>
      <c r="EK800" s="293"/>
      <c r="EL800" s="293"/>
      <c r="EM800" s="293"/>
      <c r="EN800" s="293"/>
      <c r="EO800" s="293"/>
      <c r="EP800" s="293"/>
      <c r="EQ800" s="293"/>
      <c r="ER800" s="293"/>
      <c r="ES800" s="293"/>
      <c r="ET800" s="293"/>
      <c r="EU800" s="293"/>
      <c r="EV800" s="293"/>
      <c r="EW800" s="293"/>
      <c r="EX800" s="293"/>
      <c r="EY800" s="293"/>
      <c r="EZ800" s="293"/>
      <c r="FA800" s="293"/>
      <c r="FB800" s="293"/>
      <c r="FC800" s="293"/>
      <c r="FD800" s="293"/>
      <c r="FE800" s="293"/>
      <c r="FF800" s="293"/>
      <c r="FG800" s="293"/>
      <c r="FH800" s="293"/>
      <c r="FI800" s="293"/>
      <c r="FJ800" s="293"/>
      <c r="FK800" s="293"/>
      <c r="FL800" s="293"/>
      <c r="FM800" s="293"/>
      <c r="FN800" s="293"/>
      <c r="FO800" s="293"/>
      <c r="FP800" s="293"/>
      <c r="FQ800" s="293"/>
      <c r="FR800" s="293"/>
      <c r="FS800" s="293"/>
      <c r="FT800" s="293"/>
      <c r="FU800" s="293"/>
      <c r="FV800" s="293"/>
      <c r="FW800" s="293"/>
      <c r="FX800" s="293"/>
      <c r="FY800" s="293"/>
      <c r="FZ800" s="293"/>
      <c r="GA800" s="293"/>
      <c r="GB800" s="293"/>
      <c r="GC800" s="293"/>
      <c r="GD800" s="293"/>
      <c r="GE800" s="293"/>
      <c r="GF800" s="293"/>
      <c r="GG800" s="293"/>
      <c r="GH800" s="293"/>
      <c r="GI800" s="293"/>
      <c r="GJ800" s="293"/>
      <c r="GK800" s="293"/>
      <c r="GL800" s="293"/>
      <c r="GM800" s="293"/>
      <c r="GN800" s="293"/>
      <c r="GO800" s="293"/>
      <c r="GP800" s="293"/>
      <c r="GQ800" s="293"/>
      <c r="GR800" s="293"/>
      <c r="GS800" s="293"/>
      <c r="GT800" s="293"/>
      <c r="GU800" s="293"/>
      <c r="GV800" s="293"/>
      <c r="GW800" s="293"/>
      <c r="GX800" s="293"/>
      <c r="GY800" s="293"/>
      <c r="GZ800" s="293"/>
      <c r="HA800" s="293"/>
      <c r="HB800" s="293"/>
      <c r="HC800" s="293"/>
      <c r="HD800" s="293"/>
      <c r="HE800" s="293"/>
      <c r="HF800" s="293"/>
      <c r="HG800" s="293"/>
      <c r="HH800" s="293"/>
      <c r="HI800" s="293"/>
      <c r="HJ800" s="293"/>
      <c r="HK800" s="293"/>
      <c r="HL800" s="293"/>
      <c r="HM800" s="293"/>
      <c r="HN800" s="293"/>
      <c r="HO800" s="293"/>
      <c r="HP800" s="293"/>
      <c r="HQ800" s="293"/>
      <c r="HR800" s="293"/>
      <c r="HS800" s="293"/>
      <c r="HT800" s="293"/>
      <c r="HU800" s="293"/>
      <c r="HV800" s="293"/>
      <c r="HW800" s="293"/>
      <c r="HX800" s="293"/>
      <c r="HY800" s="293"/>
      <c r="HZ800" s="293"/>
      <c r="IA800" s="293"/>
      <c r="IB800" s="293"/>
      <c r="IC800" s="293"/>
      <c r="ID800" s="293"/>
      <c r="IE800" s="293"/>
      <c r="IF800" s="293"/>
      <c r="IG800" s="293"/>
      <c r="IH800" s="293"/>
      <c r="II800" s="293"/>
      <c r="IJ800" s="293"/>
      <c r="IK800" s="293"/>
      <c r="IL800" s="293"/>
      <c r="IM800" s="293"/>
      <c r="IN800" s="293"/>
      <c r="IO800" s="293"/>
      <c r="IP800" s="293"/>
      <c r="IQ800" s="293"/>
      <c r="IR800" s="293"/>
      <c r="IS800" s="293"/>
      <c r="IT800" s="293"/>
      <c r="IU800" s="293"/>
      <c r="IV800" s="293"/>
    </row>
    <row r="801" spans="1:256" s="6" customFormat="1" ht="12.95" customHeight="1" x14ac:dyDescent="0.25">
      <c r="A801" s="407" t="s">
        <v>209</v>
      </c>
      <c r="B801" s="407"/>
      <c r="C801" s="407"/>
      <c r="D801" s="407"/>
      <c r="E801" s="407"/>
      <c r="F801" s="407"/>
      <c r="G801" s="407"/>
      <c r="H801" s="299"/>
      <c r="I801" s="293"/>
      <c r="J801" s="293"/>
      <c r="K801" s="293"/>
      <c r="L801" s="293"/>
      <c r="M801" s="293"/>
      <c r="N801" s="293"/>
      <c r="O801" s="293"/>
      <c r="P801" s="293"/>
      <c r="Q801" s="293"/>
      <c r="R801" s="293"/>
      <c r="S801" s="293"/>
      <c r="T801" s="293"/>
      <c r="U801" s="293"/>
      <c r="V801" s="293"/>
      <c r="W801" s="293"/>
      <c r="X801" s="293"/>
      <c r="Y801" s="293"/>
      <c r="Z801" s="293"/>
      <c r="AA801" s="293"/>
      <c r="AB801" s="293"/>
      <c r="AC801" s="293"/>
      <c r="AD801" s="293"/>
      <c r="AE801" s="293"/>
      <c r="AF801" s="293"/>
      <c r="AG801" s="293"/>
      <c r="AH801" s="293"/>
      <c r="AI801" s="293"/>
      <c r="AJ801" s="293"/>
      <c r="AK801" s="293"/>
      <c r="AL801" s="293"/>
      <c r="AM801" s="293"/>
      <c r="AN801" s="293"/>
      <c r="AO801" s="293"/>
      <c r="AP801" s="293"/>
      <c r="AQ801" s="293"/>
      <c r="AR801" s="293"/>
      <c r="AS801" s="293"/>
      <c r="AT801" s="293"/>
      <c r="AU801" s="293"/>
      <c r="AV801" s="293"/>
      <c r="AW801" s="293"/>
      <c r="AX801" s="293"/>
      <c r="AY801" s="293"/>
      <c r="AZ801" s="293"/>
      <c r="BA801" s="293"/>
      <c r="BB801" s="293"/>
      <c r="BC801" s="293"/>
      <c r="BD801" s="293"/>
      <c r="BE801" s="293"/>
      <c r="BF801" s="293"/>
      <c r="BG801" s="293"/>
      <c r="BH801" s="293"/>
      <c r="BI801" s="293"/>
      <c r="BJ801" s="293"/>
      <c r="BK801" s="293"/>
      <c r="BL801" s="293"/>
      <c r="BM801" s="293"/>
      <c r="BN801" s="293"/>
      <c r="BO801" s="293"/>
      <c r="BP801" s="293"/>
      <c r="BQ801" s="293"/>
      <c r="BR801" s="293"/>
      <c r="BS801" s="293"/>
      <c r="BT801" s="293"/>
      <c r="BU801" s="293"/>
      <c r="BV801" s="293"/>
      <c r="BW801" s="293"/>
      <c r="BX801" s="293"/>
      <c r="BY801" s="293"/>
      <c r="BZ801" s="293"/>
      <c r="CA801" s="293"/>
      <c r="CB801" s="293"/>
      <c r="CC801" s="293"/>
      <c r="CD801" s="293"/>
      <c r="CE801" s="293"/>
      <c r="CF801" s="293"/>
      <c r="CG801" s="293"/>
      <c r="CH801" s="293"/>
      <c r="CI801" s="293"/>
      <c r="CJ801" s="293"/>
      <c r="CK801" s="293"/>
      <c r="CL801" s="293"/>
      <c r="CM801" s="293"/>
      <c r="CN801" s="293"/>
      <c r="CO801" s="293"/>
      <c r="CP801" s="293"/>
      <c r="CQ801" s="293"/>
      <c r="CR801" s="293"/>
      <c r="CS801" s="293"/>
      <c r="CT801" s="293"/>
      <c r="CU801" s="293"/>
      <c r="CV801" s="293"/>
      <c r="CW801" s="293"/>
      <c r="CX801" s="293"/>
      <c r="CY801" s="293"/>
      <c r="CZ801" s="293"/>
      <c r="DA801" s="293"/>
      <c r="DB801" s="293"/>
      <c r="DC801" s="293"/>
      <c r="DD801" s="293"/>
      <c r="DE801" s="293"/>
      <c r="DF801" s="293"/>
      <c r="DG801" s="293"/>
      <c r="DH801" s="293"/>
      <c r="DI801" s="293"/>
      <c r="DJ801" s="293"/>
      <c r="DK801" s="293"/>
      <c r="DL801" s="293"/>
      <c r="DM801" s="293"/>
      <c r="DN801" s="293"/>
      <c r="DO801" s="293"/>
      <c r="DP801" s="293"/>
      <c r="DQ801" s="293"/>
      <c r="DR801" s="293"/>
      <c r="DS801" s="293"/>
      <c r="DT801" s="293"/>
      <c r="DU801" s="293"/>
      <c r="DV801" s="293"/>
      <c r="DW801" s="293"/>
      <c r="DX801" s="293"/>
      <c r="DY801" s="293"/>
      <c r="DZ801" s="293"/>
      <c r="EA801" s="293"/>
      <c r="EB801" s="293"/>
      <c r="EC801" s="293"/>
      <c r="ED801" s="293"/>
      <c r="EE801" s="293"/>
      <c r="EF801" s="293"/>
      <c r="EG801" s="293"/>
      <c r="EH801" s="293"/>
      <c r="EI801" s="293"/>
      <c r="EJ801" s="293"/>
      <c r="EK801" s="293"/>
      <c r="EL801" s="293"/>
      <c r="EM801" s="293"/>
      <c r="EN801" s="293"/>
      <c r="EO801" s="293"/>
      <c r="EP801" s="293"/>
      <c r="EQ801" s="293"/>
      <c r="ER801" s="293"/>
      <c r="ES801" s="293"/>
      <c r="ET801" s="293"/>
      <c r="EU801" s="293"/>
      <c r="EV801" s="293"/>
      <c r="EW801" s="293"/>
      <c r="EX801" s="293"/>
      <c r="EY801" s="293"/>
      <c r="EZ801" s="293"/>
      <c r="FA801" s="293"/>
      <c r="FB801" s="293"/>
      <c r="FC801" s="293"/>
      <c r="FD801" s="293"/>
      <c r="FE801" s="293"/>
      <c r="FF801" s="293"/>
      <c r="FG801" s="293"/>
      <c r="FH801" s="293"/>
      <c r="FI801" s="293"/>
      <c r="FJ801" s="293"/>
      <c r="FK801" s="293"/>
      <c r="FL801" s="293"/>
      <c r="FM801" s="293"/>
      <c r="FN801" s="293"/>
      <c r="FO801" s="293"/>
      <c r="FP801" s="293"/>
      <c r="FQ801" s="293"/>
      <c r="FR801" s="293"/>
      <c r="FS801" s="293"/>
      <c r="FT801" s="293"/>
      <c r="FU801" s="293"/>
      <c r="FV801" s="293"/>
      <c r="FW801" s="293"/>
      <c r="FX801" s="293"/>
      <c r="FY801" s="293"/>
      <c r="FZ801" s="293"/>
      <c r="GA801" s="293"/>
      <c r="GB801" s="293"/>
      <c r="GC801" s="293"/>
      <c r="GD801" s="293"/>
      <c r="GE801" s="293"/>
      <c r="GF801" s="293"/>
      <c r="GG801" s="293"/>
      <c r="GH801" s="293"/>
      <c r="GI801" s="293"/>
      <c r="GJ801" s="293"/>
      <c r="GK801" s="293"/>
      <c r="GL801" s="293"/>
      <c r="GM801" s="293"/>
      <c r="GN801" s="293"/>
      <c r="GO801" s="293"/>
      <c r="GP801" s="293"/>
      <c r="GQ801" s="293"/>
      <c r="GR801" s="293"/>
      <c r="GS801" s="293"/>
      <c r="GT801" s="293"/>
      <c r="GU801" s="293"/>
      <c r="GV801" s="293"/>
      <c r="GW801" s="293"/>
      <c r="GX801" s="293"/>
      <c r="GY801" s="293"/>
      <c r="GZ801" s="293"/>
      <c r="HA801" s="293"/>
      <c r="HB801" s="293"/>
      <c r="HC801" s="293"/>
      <c r="HD801" s="293"/>
      <c r="HE801" s="293"/>
      <c r="HF801" s="293"/>
      <c r="HG801" s="293"/>
      <c r="HH801" s="293"/>
      <c r="HI801" s="293"/>
      <c r="HJ801" s="293"/>
      <c r="HK801" s="293"/>
      <c r="HL801" s="293"/>
      <c r="HM801" s="293"/>
      <c r="HN801" s="293"/>
      <c r="HO801" s="293"/>
      <c r="HP801" s="293"/>
      <c r="HQ801" s="293"/>
      <c r="HR801" s="293"/>
      <c r="HS801" s="293"/>
      <c r="HT801" s="293"/>
      <c r="HU801" s="293"/>
      <c r="HV801" s="293"/>
      <c r="HW801" s="293"/>
      <c r="HX801" s="293"/>
      <c r="HY801" s="293"/>
      <c r="HZ801" s="293"/>
      <c r="IA801" s="293"/>
      <c r="IB801" s="293"/>
      <c r="IC801" s="293"/>
      <c r="ID801" s="293"/>
      <c r="IE801" s="293"/>
      <c r="IF801" s="293"/>
      <c r="IG801" s="293"/>
      <c r="IH801" s="293"/>
      <c r="II801" s="293"/>
      <c r="IJ801" s="293"/>
      <c r="IK801" s="293"/>
      <c r="IL801" s="293"/>
      <c r="IM801" s="293"/>
      <c r="IN801" s="293"/>
      <c r="IO801" s="293"/>
      <c r="IP801" s="293"/>
      <c r="IQ801" s="293"/>
      <c r="IR801" s="293"/>
      <c r="IS801" s="293"/>
      <c r="IT801" s="293"/>
      <c r="IU801" s="293"/>
      <c r="IV801" s="293"/>
    </row>
    <row r="802" spans="1:256" s="6" customFormat="1" ht="14.1" customHeight="1" x14ac:dyDescent="0.25">
      <c r="A802" s="33"/>
      <c r="B802" s="33"/>
      <c r="C802" s="33"/>
      <c r="D802" s="33"/>
      <c r="E802" s="301"/>
      <c r="F802" s="33"/>
      <c r="G802" s="301"/>
      <c r="H802" s="299"/>
      <c r="I802" s="293"/>
      <c r="J802" s="293"/>
      <c r="K802" s="293"/>
      <c r="L802" s="293"/>
      <c r="M802" s="293"/>
      <c r="N802" s="293"/>
      <c r="O802" s="293"/>
      <c r="P802" s="293"/>
      <c r="Q802" s="293"/>
      <c r="R802" s="293"/>
      <c r="S802" s="293"/>
      <c r="T802" s="293"/>
      <c r="U802" s="293"/>
      <c r="V802" s="293"/>
      <c r="W802" s="293"/>
      <c r="X802" s="293"/>
      <c r="Y802" s="293"/>
      <c r="Z802" s="293"/>
      <c r="AA802" s="293"/>
      <c r="AB802" s="293"/>
      <c r="AC802" s="293"/>
      <c r="AD802" s="293"/>
      <c r="AE802" s="293"/>
      <c r="AF802" s="293"/>
      <c r="AG802" s="293"/>
      <c r="AH802" s="293"/>
      <c r="AI802" s="293"/>
      <c r="AJ802" s="293"/>
      <c r="AK802" s="293"/>
      <c r="AL802" s="293"/>
      <c r="AM802" s="293"/>
      <c r="AN802" s="293"/>
      <c r="AO802" s="293"/>
      <c r="AP802" s="293"/>
      <c r="AQ802" s="293"/>
      <c r="AR802" s="293"/>
      <c r="AS802" s="293"/>
      <c r="AT802" s="293"/>
      <c r="AU802" s="293"/>
      <c r="AV802" s="293"/>
      <c r="AW802" s="293"/>
      <c r="AX802" s="293"/>
      <c r="AY802" s="293"/>
      <c r="AZ802" s="293"/>
      <c r="BA802" s="293"/>
      <c r="BB802" s="293"/>
      <c r="BC802" s="293"/>
      <c r="BD802" s="293"/>
      <c r="BE802" s="293"/>
      <c r="BF802" s="293"/>
      <c r="BG802" s="293"/>
      <c r="BH802" s="293"/>
      <c r="BI802" s="293"/>
      <c r="BJ802" s="293"/>
      <c r="BK802" s="293"/>
      <c r="BL802" s="293"/>
      <c r="BM802" s="293"/>
      <c r="BN802" s="293"/>
      <c r="BO802" s="293"/>
      <c r="BP802" s="293"/>
      <c r="BQ802" s="293"/>
      <c r="BR802" s="293"/>
      <c r="BS802" s="293"/>
      <c r="BT802" s="293"/>
      <c r="BU802" s="293"/>
      <c r="BV802" s="293"/>
      <c r="BW802" s="293"/>
      <c r="BX802" s="293"/>
      <c r="BY802" s="293"/>
      <c r="BZ802" s="293"/>
      <c r="CA802" s="293"/>
      <c r="CB802" s="293"/>
      <c r="CC802" s="293"/>
      <c r="CD802" s="293"/>
      <c r="CE802" s="293"/>
      <c r="CF802" s="293"/>
      <c r="CG802" s="293"/>
      <c r="CH802" s="293"/>
      <c r="CI802" s="293"/>
      <c r="CJ802" s="293"/>
      <c r="CK802" s="293"/>
      <c r="CL802" s="293"/>
      <c r="CM802" s="293"/>
      <c r="CN802" s="293"/>
      <c r="CO802" s="293"/>
      <c r="CP802" s="293"/>
      <c r="CQ802" s="293"/>
      <c r="CR802" s="293"/>
      <c r="CS802" s="293"/>
      <c r="CT802" s="293"/>
      <c r="CU802" s="293"/>
      <c r="CV802" s="293"/>
      <c r="CW802" s="293"/>
      <c r="CX802" s="293"/>
      <c r="CY802" s="293"/>
      <c r="CZ802" s="293"/>
      <c r="DA802" s="293"/>
      <c r="DB802" s="293"/>
      <c r="DC802" s="293"/>
      <c r="DD802" s="293"/>
      <c r="DE802" s="293"/>
      <c r="DF802" s="293"/>
      <c r="DG802" s="293"/>
      <c r="DH802" s="293"/>
      <c r="DI802" s="293"/>
      <c r="DJ802" s="293"/>
      <c r="DK802" s="293"/>
      <c r="DL802" s="293"/>
      <c r="DM802" s="293"/>
      <c r="DN802" s="293"/>
      <c r="DO802" s="293"/>
      <c r="DP802" s="293"/>
      <c r="DQ802" s="293"/>
      <c r="DR802" s="293"/>
      <c r="DS802" s="293"/>
      <c r="DT802" s="293"/>
      <c r="DU802" s="293"/>
      <c r="DV802" s="293"/>
      <c r="DW802" s="293"/>
      <c r="DX802" s="293"/>
      <c r="DY802" s="293"/>
      <c r="DZ802" s="293"/>
      <c r="EA802" s="293"/>
      <c r="EB802" s="293"/>
      <c r="EC802" s="293"/>
      <c r="ED802" s="293"/>
      <c r="EE802" s="293"/>
      <c r="EF802" s="293"/>
      <c r="EG802" s="293"/>
      <c r="EH802" s="293"/>
      <c r="EI802" s="293"/>
      <c r="EJ802" s="293"/>
      <c r="EK802" s="293"/>
      <c r="EL802" s="293"/>
      <c r="EM802" s="293"/>
      <c r="EN802" s="293"/>
      <c r="EO802" s="293"/>
      <c r="EP802" s="293"/>
      <c r="EQ802" s="293"/>
      <c r="ER802" s="293"/>
      <c r="ES802" s="293"/>
      <c r="ET802" s="293"/>
      <c r="EU802" s="293"/>
      <c r="EV802" s="293"/>
      <c r="EW802" s="293"/>
      <c r="EX802" s="293"/>
      <c r="EY802" s="293"/>
      <c r="EZ802" s="293"/>
      <c r="FA802" s="293"/>
      <c r="FB802" s="293"/>
      <c r="FC802" s="293"/>
      <c r="FD802" s="293"/>
      <c r="FE802" s="293"/>
      <c r="FF802" s="293"/>
      <c r="FG802" s="293"/>
      <c r="FH802" s="293"/>
      <c r="FI802" s="293"/>
      <c r="FJ802" s="293"/>
      <c r="FK802" s="293"/>
      <c r="FL802" s="293"/>
      <c r="FM802" s="293"/>
      <c r="FN802" s="293"/>
      <c r="FO802" s="293"/>
      <c r="FP802" s="293"/>
      <c r="FQ802" s="293"/>
      <c r="FR802" s="293"/>
      <c r="FS802" s="293"/>
      <c r="FT802" s="293"/>
      <c r="FU802" s="293"/>
      <c r="FV802" s="293"/>
      <c r="FW802" s="293"/>
      <c r="FX802" s="293"/>
      <c r="FY802" s="293"/>
      <c r="FZ802" s="293"/>
      <c r="GA802" s="293"/>
      <c r="GB802" s="293"/>
      <c r="GC802" s="293"/>
      <c r="GD802" s="293"/>
      <c r="GE802" s="293"/>
      <c r="GF802" s="293"/>
      <c r="GG802" s="293"/>
      <c r="GH802" s="293"/>
      <c r="GI802" s="293"/>
      <c r="GJ802" s="293"/>
      <c r="GK802" s="293"/>
      <c r="GL802" s="293"/>
      <c r="GM802" s="293"/>
      <c r="GN802" s="293"/>
      <c r="GO802" s="293"/>
      <c r="GP802" s="293"/>
      <c r="GQ802" s="293"/>
      <c r="GR802" s="293"/>
      <c r="GS802" s="293"/>
      <c r="GT802" s="293"/>
      <c r="GU802" s="293"/>
      <c r="GV802" s="293"/>
      <c r="GW802" s="293"/>
      <c r="GX802" s="293"/>
      <c r="GY802" s="293"/>
      <c r="GZ802" s="293"/>
      <c r="HA802" s="293"/>
      <c r="HB802" s="293"/>
      <c r="HC802" s="293"/>
      <c r="HD802" s="293"/>
      <c r="HE802" s="293"/>
      <c r="HF802" s="293"/>
      <c r="HG802" s="293"/>
      <c r="HH802" s="293"/>
      <c r="HI802" s="293"/>
      <c r="HJ802" s="293"/>
      <c r="HK802" s="293"/>
      <c r="HL802" s="293"/>
      <c r="HM802" s="293"/>
      <c r="HN802" s="293"/>
      <c r="HO802" s="293"/>
      <c r="HP802" s="293"/>
      <c r="HQ802" s="293"/>
      <c r="HR802" s="293"/>
      <c r="HS802" s="293"/>
      <c r="HT802" s="293"/>
      <c r="HU802" s="293"/>
      <c r="HV802" s="293"/>
      <c r="HW802" s="293"/>
      <c r="HX802" s="293"/>
      <c r="HY802" s="293"/>
      <c r="HZ802" s="293"/>
      <c r="IA802" s="293"/>
      <c r="IB802" s="293"/>
      <c r="IC802" s="293"/>
      <c r="ID802" s="293"/>
      <c r="IE802" s="293"/>
      <c r="IF802" s="293"/>
      <c r="IG802" s="293"/>
      <c r="IH802" s="293"/>
      <c r="II802" s="293"/>
      <c r="IJ802" s="293"/>
      <c r="IK802" s="293"/>
      <c r="IL802" s="293"/>
      <c r="IM802" s="293"/>
      <c r="IN802" s="293"/>
      <c r="IO802" s="293"/>
      <c r="IP802" s="293"/>
      <c r="IQ802" s="293"/>
      <c r="IR802" s="293"/>
      <c r="IS802" s="293"/>
      <c r="IT802" s="293"/>
      <c r="IU802" s="293"/>
      <c r="IV802" s="293"/>
    </row>
    <row r="803" spans="1:256" s="6" customFormat="1" ht="14.1" customHeight="1" x14ac:dyDescent="0.25">
      <c r="A803" s="31"/>
      <c r="B803" s="293"/>
      <c r="C803" s="295"/>
      <c r="D803" s="291"/>
      <c r="E803" s="296"/>
      <c r="F803" s="295"/>
      <c r="G803" s="300"/>
      <c r="H803" s="299"/>
      <c r="I803" s="293"/>
      <c r="J803" s="293"/>
      <c r="K803" s="293"/>
      <c r="L803" s="293"/>
      <c r="M803" s="293"/>
      <c r="N803" s="293"/>
      <c r="O803" s="293"/>
      <c r="P803" s="293"/>
      <c r="Q803" s="293"/>
      <c r="R803" s="293"/>
      <c r="S803" s="293"/>
      <c r="T803" s="293"/>
      <c r="U803" s="293"/>
      <c r="V803" s="293"/>
      <c r="W803" s="293"/>
      <c r="X803" s="293"/>
      <c r="Y803" s="293"/>
      <c r="Z803" s="293"/>
      <c r="AA803" s="293"/>
      <c r="AB803" s="293"/>
      <c r="AC803" s="293"/>
      <c r="AD803" s="293"/>
      <c r="AE803" s="293"/>
      <c r="AF803" s="293"/>
      <c r="AG803" s="293"/>
      <c r="AH803" s="293"/>
      <c r="AI803" s="293"/>
      <c r="AJ803" s="293"/>
      <c r="AK803" s="293"/>
      <c r="AL803" s="293"/>
      <c r="AM803" s="293"/>
      <c r="AN803" s="293"/>
      <c r="AO803" s="293"/>
      <c r="AP803" s="293"/>
      <c r="AQ803" s="293"/>
      <c r="AR803" s="293"/>
      <c r="AS803" s="293"/>
      <c r="AT803" s="293"/>
      <c r="AU803" s="293"/>
      <c r="AV803" s="293"/>
      <c r="AW803" s="293"/>
      <c r="AX803" s="293"/>
      <c r="AY803" s="293"/>
      <c r="AZ803" s="293"/>
      <c r="BA803" s="293"/>
      <c r="BB803" s="293"/>
      <c r="BC803" s="293"/>
      <c r="BD803" s="293"/>
      <c r="BE803" s="293"/>
      <c r="BF803" s="293"/>
      <c r="BG803" s="293"/>
      <c r="BH803" s="293"/>
      <c r="BI803" s="293"/>
      <c r="BJ803" s="293"/>
      <c r="BK803" s="293"/>
      <c r="BL803" s="293"/>
      <c r="BM803" s="293"/>
      <c r="BN803" s="293"/>
      <c r="BO803" s="293"/>
      <c r="BP803" s="293"/>
      <c r="BQ803" s="293"/>
      <c r="BR803" s="293"/>
      <c r="BS803" s="293"/>
      <c r="BT803" s="293"/>
      <c r="BU803" s="293"/>
      <c r="BV803" s="293"/>
      <c r="BW803" s="293"/>
      <c r="BX803" s="293"/>
      <c r="BY803" s="293"/>
      <c r="BZ803" s="293"/>
      <c r="CA803" s="293"/>
      <c r="CB803" s="293"/>
      <c r="CC803" s="293"/>
      <c r="CD803" s="293"/>
      <c r="CE803" s="293"/>
      <c r="CF803" s="293"/>
      <c r="CG803" s="293"/>
      <c r="CH803" s="293"/>
      <c r="CI803" s="293"/>
      <c r="CJ803" s="293"/>
      <c r="CK803" s="293"/>
      <c r="CL803" s="293"/>
      <c r="CM803" s="293"/>
      <c r="CN803" s="293"/>
      <c r="CO803" s="293"/>
      <c r="CP803" s="293"/>
      <c r="CQ803" s="293"/>
      <c r="CR803" s="293"/>
      <c r="CS803" s="293"/>
      <c r="CT803" s="293"/>
      <c r="CU803" s="293"/>
      <c r="CV803" s="293"/>
      <c r="CW803" s="293"/>
      <c r="CX803" s="293"/>
      <c r="CY803" s="293"/>
      <c r="CZ803" s="293"/>
      <c r="DA803" s="293"/>
      <c r="DB803" s="293"/>
      <c r="DC803" s="293"/>
      <c r="DD803" s="293"/>
      <c r="DE803" s="293"/>
      <c r="DF803" s="293"/>
      <c r="DG803" s="293"/>
      <c r="DH803" s="293"/>
      <c r="DI803" s="293"/>
      <c r="DJ803" s="293"/>
      <c r="DK803" s="293"/>
      <c r="DL803" s="293"/>
      <c r="DM803" s="293"/>
      <c r="DN803" s="293"/>
      <c r="DO803" s="293"/>
      <c r="DP803" s="293"/>
      <c r="DQ803" s="293"/>
      <c r="DR803" s="293"/>
      <c r="DS803" s="293"/>
      <c r="DT803" s="293"/>
      <c r="DU803" s="293"/>
      <c r="DV803" s="293"/>
      <c r="DW803" s="293"/>
      <c r="DX803" s="293"/>
      <c r="DY803" s="293"/>
      <c r="DZ803" s="293"/>
      <c r="EA803" s="293"/>
      <c r="EB803" s="293"/>
      <c r="EC803" s="293"/>
      <c r="ED803" s="293"/>
      <c r="EE803" s="293"/>
      <c r="EF803" s="293"/>
      <c r="EG803" s="293"/>
      <c r="EH803" s="293"/>
      <c r="EI803" s="293"/>
      <c r="EJ803" s="293"/>
      <c r="EK803" s="293"/>
      <c r="EL803" s="293"/>
      <c r="EM803" s="293"/>
      <c r="EN803" s="293"/>
      <c r="EO803" s="293"/>
      <c r="EP803" s="293"/>
      <c r="EQ803" s="293"/>
      <c r="ER803" s="293"/>
      <c r="ES803" s="293"/>
      <c r="ET803" s="293"/>
      <c r="EU803" s="293"/>
      <c r="EV803" s="293"/>
      <c r="EW803" s="293"/>
      <c r="EX803" s="293"/>
      <c r="EY803" s="293"/>
      <c r="EZ803" s="293"/>
      <c r="FA803" s="293"/>
      <c r="FB803" s="293"/>
      <c r="FC803" s="293"/>
      <c r="FD803" s="293"/>
      <c r="FE803" s="293"/>
      <c r="FF803" s="293"/>
      <c r="FG803" s="293"/>
      <c r="FH803" s="293"/>
      <c r="FI803" s="293"/>
      <c r="FJ803" s="293"/>
      <c r="FK803" s="293"/>
      <c r="FL803" s="293"/>
      <c r="FM803" s="293"/>
      <c r="FN803" s="293"/>
      <c r="FO803" s="293"/>
      <c r="FP803" s="293"/>
      <c r="FQ803" s="293"/>
      <c r="FR803" s="293"/>
      <c r="FS803" s="293"/>
      <c r="FT803" s="293"/>
      <c r="FU803" s="293"/>
      <c r="FV803" s="293"/>
      <c r="FW803" s="293"/>
      <c r="FX803" s="293"/>
      <c r="FY803" s="293"/>
      <c r="FZ803" s="293"/>
      <c r="GA803" s="293"/>
      <c r="GB803" s="293"/>
      <c r="GC803" s="293"/>
      <c r="GD803" s="293"/>
      <c r="GE803" s="293"/>
      <c r="GF803" s="293"/>
      <c r="GG803" s="293"/>
      <c r="GH803" s="293"/>
      <c r="GI803" s="293"/>
      <c r="GJ803" s="293"/>
      <c r="GK803" s="293"/>
      <c r="GL803" s="293"/>
      <c r="GM803" s="293"/>
      <c r="GN803" s="293"/>
      <c r="GO803" s="293"/>
      <c r="GP803" s="293"/>
      <c r="GQ803" s="293"/>
      <c r="GR803" s="293"/>
      <c r="GS803" s="293"/>
      <c r="GT803" s="293"/>
      <c r="GU803" s="293"/>
      <c r="GV803" s="293"/>
      <c r="GW803" s="293"/>
      <c r="GX803" s="293"/>
      <c r="GY803" s="293"/>
      <c r="GZ803" s="293"/>
      <c r="HA803" s="293"/>
      <c r="HB803" s="293"/>
      <c r="HC803" s="293"/>
      <c r="HD803" s="293"/>
      <c r="HE803" s="293"/>
      <c r="HF803" s="293"/>
      <c r="HG803" s="293"/>
      <c r="HH803" s="293"/>
      <c r="HI803" s="293"/>
      <c r="HJ803" s="293"/>
      <c r="HK803" s="293"/>
      <c r="HL803" s="293"/>
      <c r="HM803" s="293"/>
      <c r="HN803" s="293"/>
      <c r="HO803" s="293"/>
      <c r="HP803" s="293"/>
      <c r="HQ803" s="293"/>
      <c r="HR803" s="293"/>
      <c r="HS803" s="293"/>
      <c r="HT803" s="293"/>
      <c r="HU803" s="293"/>
      <c r="HV803" s="293"/>
      <c r="HW803" s="293"/>
      <c r="HX803" s="293"/>
      <c r="HY803" s="293"/>
      <c r="HZ803" s="293"/>
      <c r="IA803" s="293"/>
      <c r="IB803" s="293"/>
      <c r="IC803" s="293"/>
      <c r="ID803" s="293"/>
      <c r="IE803" s="293"/>
      <c r="IF803" s="293"/>
      <c r="IG803" s="293"/>
      <c r="IH803" s="293"/>
      <c r="II803" s="293"/>
      <c r="IJ803" s="293"/>
      <c r="IK803" s="293"/>
      <c r="IL803" s="293"/>
      <c r="IM803" s="293"/>
      <c r="IN803" s="293"/>
      <c r="IO803" s="293"/>
      <c r="IP803" s="293"/>
      <c r="IQ803" s="293"/>
      <c r="IR803" s="293"/>
      <c r="IS803" s="293"/>
      <c r="IT803" s="293"/>
      <c r="IU803" s="293"/>
      <c r="IV803" s="293"/>
    </row>
    <row r="804" spans="1:256" s="6" customFormat="1" ht="14.1" customHeight="1" x14ac:dyDescent="0.25">
      <c r="A804" s="408" t="s">
        <v>224</v>
      </c>
      <c r="B804" s="408"/>
      <c r="C804" s="408"/>
      <c r="D804" s="408"/>
      <c r="E804" s="408"/>
      <c r="F804" s="408"/>
      <c r="G804" s="408"/>
      <c r="H804" s="302"/>
      <c r="I804" s="303"/>
      <c r="J804" s="303"/>
      <c r="K804" s="303"/>
      <c r="L804" s="303"/>
      <c r="M804" s="303"/>
      <c r="N804" s="303"/>
      <c r="O804" s="303"/>
      <c r="P804" s="303"/>
      <c r="Q804" s="303"/>
      <c r="R804" s="303"/>
      <c r="S804" s="303"/>
      <c r="T804" s="303"/>
      <c r="U804" s="303"/>
      <c r="V804" s="303"/>
      <c r="W804" s="303"/>
      <c r="X804" s="303"/>
      <c r="Y804" s="303"/>
      <c r="Z804" s="303"/>
      <c r="AA804" s="303"/>
      <c r="AB804" s="303"/>
      <c r="AC804" s="303"/>
      <c r="AD804" s="303"/>
      <c r="AE804" s="303"/>
      <c r="AF804" s="303"/>
      <c r="AG804" s="303"/>
      <c r="AH804" s="303"/>
      <c r="AI804" s="303"/>
      <c r="AJ804" s="303"/>
      <c r="AK804" s="303"/>
      <c r="AL804" s="303"/>
      <c r="AM804" s="303"/>
      <c r="AN804" s="303"/>
      <c r="AO804" s="303"/>
      <c r="AP804" s="303"/>
      <c r="AQ804" s="303"/>
      <c r="AR804" s="303"/>
      <c r="AS804" s="303"/>
      <c r="AT804" s="303"/>
      <c r="AU804" s="303"/>
      <c r="AV804" s="303"/>
      <c r="AW804" s="303"/>
      <c r="AX804" s="303"/>
      <c r="AY804" s="303"/>
      <c r="AZ804" s="303"/>
      <c r="BA804" s="303"/>
      <c r="BB804" s="303"/>
      <c r="BC804" s="303"/>
      <c r="BD804" s="303"/>
      <c r="BE804" s="303"/>
      <c r="BF804" s="303"/>
      <c r="BG804" s="303"/>
      <c r="BH804" s="303"/>
      <c r="BI804" s="303"/>
      <c r="BJ804" s="303"/>
      <c r="BK804" s="303"/>
      <c r="BL804" s="303"/>
      <c r="BM804" s="303"/>
      <c r="BN804" s="303"/>
      <c r="BO804" s="303"/>
      <c r="BP804" s="303"/>
      <c r="BQ804" s="303"/>
      <c r="BR804" s="303"/>
      <c r="BS804" s="303"/>
      <c r="BT804" s="303"/>
      <c r="BU804" s="303"/>
      <c r="BV804" s="303"/>
      <c r="BW804" s="303"/>
      <c r="BX804" s="303"/>
      <c r="BY804" s="303"/>
      <c r="BZ804" s="303"/>
      <c r="CA804" s="303"/>
      <c r="CB804" s="303"/>
      <c r="CC804" s="303"/>
      <c r="CD804" s="303"/>
      <c r="CE804" s="303"/>
      <c r="CF804" s="303"/>
      <c r="CG804" s="303"/>
      <c r="CH804" s="303"/>
      <c r="CI804" s="303"/>
      <c r="CJ804" s="303"/>
      <c r="CK804" s="303"/>
      <c r="CL804" s="303"/>
      <c r="CM804" s="303"/>
      <c r="CN804" s="303"/>
      <c r="CO804" s="303"/>
      <c r="CP804" s="303"/>
      <c r="CQ804" s="303"/>
      <c r="CR804" s="303"/>
      <c r="CS804" s="303"/>
      <c r="CT804" s="303"/>
      <c r="CU804" s="303"/>
      <c r="CV804" s="303"/>
      <c r="CW804" s="303"/>
      <c r="CX804" s="303"/>
      <c r="CY804" s="303"/>
      <c r="CZ804" s="303"/>
      <c r="DA804" s="303"/>
      <c r="DB804" s="303"/>
      <c r="DC804" s="303"/>
      <c r="DD804" s="303"/>
      <c r="DE804" s="303"/>
      <c r="DF804" s="303"/>
      <c r="DG804" s="303"/>
      <c r="DH804" s="303"/>
      <c r="DI804" s="303"/>
      <c r="DJ804" s="303"/>
      <c r="DK804" s="303"/>
      <c r="DL804" s="303"/>
      <c r="DM804" s="303"/>
      <c r="DN804" s="303"/>
      <c r="DO804" s="303"/>
      <c r="DP804" s="303"/>
      <c r="DQ804" s="303"/>
      <c r="DR804" s="303"/>
      <c r="DS804" s="303"/>
      <c r="DT804" s="303"/>
      <c r="DU804" s="303"/>
      <c r="DV804" s="303"/>
      <c r="DW804" s="303"/>
      <c r="DX804" s="303"/>
      <c r="DY804" s="303"/>
      <c r="DZ804" s="303"/>
      <c r="EA804" s="303"/>
      <c r="EB804" s="303"/>
      <c r="EC804" s="303"/>
      <c r="ED804" s="303"/>
      <c r="EE804" s="303"/>
      <c r="EF804" s="303"/>
      <c r="EG804" s="303"/>
      <c r="EH804" s="303"/>
      <c r="EI804" s="303"/>
      <c r="EJ804" s="303"/>
      <c r="EK804" s="303"/>
      <c r="EL804" s="303"/>
      <c r="EM804" s="303"/>
      <c r="EN804" s="303"/>
      <c r="EO804" s="303"/>
      <c r="EP804" s="303"/>
      <c r="EQ804" s="303"/>
      <c r="ER804" s="303"/>
      <c r="ES804" s="303"/>
      <c r="ET804" s="303"/>
      <c r="EU804" s="303"/>
      <c r="EV804" s="303"/>
      <c r="EW804" s="303"/>
      <c r="EX804" s="303"/>
      <c r="EY804" s="303"/>
      <c r="EZ804" s="303"/>
      <c r="FA804" s="303"/>
      <c r="FB804" s="303"/>
      <c r="FC804" s="303"/>
      <c r="FD804" s="303"/>
      <c r="FE804" s="303"/>
      <c r="FF804" s="303"/>
      <c r="FG804" s="303"/>
      <c r="FH804" s="303"/>
      <c r="FI804" s="303"/>
      <c r="FJ804" s="303"/>
      <c r="FK804" s="303"/>
      <c r="FL804" s="303"/>
      <c r="FM804" s="303"/>
      <c r="FN804" s="303"/>
      <c r="FO804" s="303"/>
      <c r="FP804" s="303"/>
      <c r="FQ804" s="303"/>
      <c r="FR804" s="303"/>
      <c r="FS804" s="303"/>
      <c r="FT804" s="303"/>
      <c r="FU804" s="303"/>
      <c r="FV804" s="303"/>
      <c r="FW804" s="303"/>
      <c r="FX804" s="303"/>
      <c r="FY804" s="303"/>
      <c r="FZ804" s="303"/>
      <c r="GA804" s="303"/>
      <c r="GB804" s="303"/>
      <c r="GC804" s="303"/>
      <c r="GD804" s="303"/>
      <c r="GE804" s="303"/>
      <c r="GF804" s="303"/>
      <c r="GG804" s="303"/>
      <c r="GH804" s="303"/>
      <c r="GI804" s="303"/>
      <c r="GJ804" s="303"/>
      <c r="GK804" s="303"/>
      <c r="GL804" s="303"/>
      <c r="GM804" s="303"/>
      <c r="GN804" s="303"/>
      <c r="GO804" s="303"/>
      <c r="GP804" s="303"/>
      <c r="GQ804" s="303"/>
      <c r="GR804" s="303"/>
      <c r="GS804" s="303"/>
      <c r="GT804" s="303"/>
      <c r="GU804" s="303"/>
      <c r="GV804" s="303"/>
      <c r="GW804" s="303"/>
      <c r="GX804" s="303"/>
      <c r="GY804" s="303"/>
      <c r="GZ804" s="303"/>
      <c r="HA804" s="303"/>
      <c r="HB804" s="303"/>
      <c r="HC804" s="303"/>
      <c r="HD804" s="303"/>
      <c r="HE804" s="303"/>
      <c r="HF804" s="303"/>
      <c r="HG804" s="303"/>
      <c r="HH804" s="303"/>
      <c r="HI804" s="303"/>
      <c r="HJ804" s="303"/>
      <c r="HK804" s="303"/>
      <c r="HL804" s="303"/>
      <c r="HM804" s="303"/>
      <c r="HN804" s="303"/>
      <c r="HO804" s="303"/>
      <c r="HP804" s="303"/>
      <c r="HQ804" s="303"/>
      <c r="HR804" s="303"/>
      <c r="HS804" s="303"/>
      <c r="HT804" s="303"/>
      <c r="HU804" s="303"/>
      <c r="HV804" s="303"/>
      <c r="HW804" s="303"/>
      <c r="HX804" s="303"/>
      <c r="HY804" s="303"/>
      <c r="HZ804" s="303"/>
      <c r="IA804" s="303"/>
      <c r="IB804" s="303"/>
      <c r="IC804" s="303"/>
      <c r="ID804" s="303"/>
      <c r="IE804" s="303"/>
      <c r="IF804" s="303"/>
      <c r="IG804" s="303"/>
      <c r="IH804" s="303"/>
      <c r="II804" s="303"/>
      <c r="IJ804" s="303"/>
      <c r="IK804" s="303"/>
      <c r="IL804" s="303"/>
      <c r="IM804" s="303"/>
      <c r="IN804" s="303"/>
      <c r="IO804" s="303"/>
      <c r="IP804" s="303"/>
      <c r="IQ804" s="303"/>
      <c r="IR804" s="303"/>
      <c r="IS804" s="303"/>
      <c r="IT804" s="303"/>
      <c r="IU804" s="303"/>
      <c r="IV804" s="303"/>
    </row>
    <row r="805" spans="1:256" s="6" customFormat="1" ht="14.1" customHeight="1" x14ac:dyDescent="0.25">
      <c r="A805" s="408" t="s">
        <v>225</v>
      </c>
      <c r="B805" s="409"/>
      <c r="C805" s="409"/>
      <c r="D805" s="409"/>
      <c r="E805" s="409"/>
      <c r="F805" s="409"/>
      <c r="G805" s="409"/>
      <c r="H805" s="302"/>
      <c r="I805" s="303"/>
      <c r="J805" s="303"/>
      <c r="K805" s="303"/>
      <c r="L805" s="303"/>
      <c r="M805" s="303"/>
      <c r="N805" s="303"/>
      <c r="O805" s="303"/>
      <c r="P805" s="303"/>
      <c r="Q805" s="303"/>
      <c r="R805" s="303"/>
      <c r="S805" s="303"/>
      <c r="T805" s="303"/>
      <c r="U805" s="303"/>
      <c r="V805" s="303"/>
      <c r="W805" s="303"/>
      <c r="X805" s="303"/>
      <c r="Y805" s="303"/>
      <c r="Z805" s="303"/>
      <c r="AA805" s="303"/>
      <c r="AB805" s="303"/>
      <c r="AC805" s="303"/>
      <c r="AD805" s="303"/>
      <c r="AE805" s="303"/>
      <c r="AF805" s="303"/>
      <c r="AG805" s="303"/>
      <c r="AH805" s="303"/>
      <c r="AI805" s="303"/>
      <c r="AJ805" s="303"/>
      <c r="AK805" s="303"/>
      <c r="AL805" s="303"/>
      <c r="AM805" s="303"/>
      <c r="AN805" s="303"/>
      <c r="AO805" s="303"/>
      <c r="AP805" s="303"/>
      <c r="AQ805" s="303"/>
      <c r="AR805" s="303"/>
      <c r="AS805" s="303"/>
      <c r="AT805" s="303"/>
      <c r="AU805" s="303"/>
      <c r="AV805" s="303"/>
      <c r="AW805" s="303"/>
      <c r="AX805" s="303"/>
      <c r="AY805" s="303"/>
      <c r="AZ805" s="303"/>
      <c r="BA805" s="303"/>
      <c r="BB805" s="303"/>
      <c r="BC805" s="303"/>
      <c r="BD805" s="303"/>
      <c r="BE805" s="303"/>
      <c r="BF805" s="303"/>
      <c r="BG805" s="303"/>
      <c r="BH805" s="303"/>
      <c r="BI805" s="303"/>
      <c r="BJ805" s="303"/>
      <c r="BK805" s="303"/>
      <c r="BL805" s="303"/>
      <c r="BM805" s="303"/>
      <c r="BN805" s="303"/>
      <c r="BO805" s="303"/>
      <c r="BP805" s="303"/>
      <c r="BQ805" s="303"/>
      <c r="BR805" s="303"/>
      <c r="BS805" s="303"/>
      <c r="BT805" s="303"/>
      <c r="BU805" s="303"/>
      <c r="BV805" s="303"/>
      <c r="BW805" s="303"/>
      <c r="BX805" s="303"/>
      <c r="BY805" s="303"/>
      <c r="BZ805" s="303"/>
      <c r="CA805" s="303"/>
      <c r="CB805" s="303"/>
      <c r="CC805" s="303"/>
      <c r="CD805" s="303"/>
      <c r="CE805" s="303"/>
      <c r="CF805" s="303"/>
      <c r="CG805" s="303"/>
      <c r="CH805" s="303"/>
      <c r="CI805" s="303"/>
      <c r="CJ805" s="303"/>
      <c r="CK805" s="303"/>
      <c r="CL805" s="303"/>
      <c r="CM805" s="303"/>
      <c r="CN805" s="303"/>
      <c r="CO805" s="303"/>
      <c r="CP805" s="303"/>
      <c r="CQ805" s="303"/>
      <c r="CR805" s="303"/>
      <c r="CS805" s="303"/>
      <c r="CT805" s="303"/>
      <c r="CU805" s="303"/>
      <c r="CV805" s="303"/>
      <c r="CW805" s="303"/>
      <c r="CX805" s="303"/>
      <c r="CY805" s="303"/>
      <c r="CZ805" s="303"/>
      <c r="DA805" s="303"/>
      <c r="DB805" s="303"/>
      <c r="DC805" s="303"/>
      <c r="DD805" s="303"/>
      <c r="DE805" s="303"/>
      <c r="DF805" s="303"/>
      <c r="DG805" s="303"/>
      <c r="DH805" s="303"/>
      <c r="DI805" s="303"/>
      <c r="DJ805" s="303"/>
      <c r="DK805" s="303"/>
      <c r="DL805" s="303"/>
      <c r="DM805" s="303"/>
      <c r="DN805" s="303"/>
      <c r="DO805" s="303"/>
      <c r="DP805" s="303"/>
      <c r="DQ805" s="303"/>
      <c r="DR805" s="303"/>
      <c r="DS805" s="303"/>
      <c r="DT805" s="303"/>
      <c r="DU805" s="303"/>
      <c r="DV805" s="303"/>
      <c r="DW805" s="303"/>
      <c r="DX805" s="303"/>
      <c r="DY805" s="303"/>
      <c r="DZ805" s="303"/>
      <c r="EA805" s="303"/>
      <c r="EB805" s="303"/>
      <c r="EC805" s="303"/>
      <c r="ED805" s="303"/>
      <c r="EE805" s="303"/>
      <c r="EF805" s="303"/>
      <c r="EG805" s="303"/>
      <c r="EH805" s="303"/>
      <c r="EI805" s="303"/>
      <c r="EJ805" s="303"/>
      <c r="EK805" s="303"/>
      <c r="EL805" s="303"/>
      <c r="EM805" s="303"/>
      <c r="EN805" s="303"/>
      <c r="EO805" s="303"/>
      <c r="EP805" s="303"/>
      <c r="EQ805" s="303"/>
      <c r="ER805" s="303"/>
      <c r="ES805" s="303"/>
      <c r="ET805" s="303"/>
      <c r="EU805" s="303"/>
      <c r="EV805" s="303"/>
      <c r="EW805" s="303"/>
      <c r="EX805" s="303"/>
      <c r="EY805" s="303"/>
      <c r="EZ805" s="303"/>
      <c r="FA805" s="303"/>
      <c r="FB805" s="303"/>
      <c r="FC805" s="303"/>
      <c r="FD805" s="303"/>
      <c r="FE805" s="303"/>
      <c r="FF805" s="303"/>
      <c r="FG805" s="303"/>
      <c r="FH805" s="303"/>
      <c r="FI805" s="303"/>
      <c r="FJ805" s="303"/>
      <c r="FK805" s="303"/>
      <c r="FL805" s="303"/>
      <c r="FM805" s="303"/>
      <c r="FN805" s="303"/>
      <c r="FO805" s="303"/>
      <c r="FP805" s="303"/>
      <c r="FQ805" s="303"/>
      <c r="FR805" s="303"/>
      <c r="FS805" s="303"/>
      <c r="FT805" s="303"/>
      <c r="FU805" s="303"/>
      <c r="FV805" s="303"/>
      <c r="FW805" s="303"/>
      <c r="FX805" s="303"/>
      <c r="FY805" s="303"/>
      <c r="FZ805" s="303"/>
      <c r="GA805" s="303"/>
      <c r="GB805" s="303"/>
      <c r="GC805" s="303"/>
      <c r="GD805" s="303"/>
      <c r="GE805" s="303"/>
      <c r="GF805" s="303"/>
      <c r="GG805" s="303"/>
      <c r="GH805" s="303"/>
      <c r="GI805" s="303"/>
      <c r="GJ805" s="303"/>
      <c r="GK805" s="303"/>
      <c r="GL805" s="303"/>
      <c r="GM805" s="303"/>
      <c r="GN805" s="303"/>
      <c r="GO805" s="303"/>
      <c r="GP805" s="303"/>
      <c r="GQ805" s="303"/>
      <c r="GR805" s="303"/>
      <c r="GS805" s="303"/>
      <c r="GT805" s="303"/>
      <c r="GU805" s="303"/>
      <c r="GV805" s="303"/>
      <c r="GW805" s="303"/>
      <c r="GX805" s="303"/>
      <c r="GY805" s="303"/>
      <c r="GZ805" s="303"/>
      <c r="HA805" s="303"/>
      <c r="HB805" s="303"/>
      <c r="HC805" s="303"/>
      <c r="HD805" s="303"/>
      <c r="HE805" s="303"/>
      <c r="HF805" s="303"/>
      <c r="HG805" s="303"/>
      <c r="HH805" s="303"/>
      <c r="HI805" s="303"/>
      <c r="HJ805" s="303"/>
      <c r="HK805" s="303"/>
      <c r="HL805" s="303"/>
      <c r="HM805" s="303"/>
      <c r="HN805" s="303"/>
      <c r="HO805" s="303"/>
      <c r="HP805" s="303"/>
      <c r="HQ805" s="303"/>
      <c r="HR805" s="303"/>
      <c r="HS805" s="303"/>
      <c r="HT805" s="303"/>
      <c r="HU805" s="303"/>
      <c r="HV805" s="303"/>
      <c r="HW805" s="303"/>
      <c r="HX805" s="303"/>
      <c r="HY805" s="303"/>
      <c r="HZ805" s="303"/>
      <c r="IA805" s="303"/>
      <c r="IB805" s="303"/>
      <c r="IC805" s="303"/>
      <c r="ID805" s="303"/>
      <c r="IE805" s="303"/>
      <c r="IF805" s="303"/>
      <c r="IG805" s="303"/>
      <c r="IH805" s="303"/>
      <c r="II805" s="303"/>
      <c r="IJ805" s="303"/>
      <c r="IK805" s="303"/>
      <c r="IL805" s="303"/>
      <c r="IM805" s="303"/>
      <c r="IN805" s="303"/>
      <c r="IO805" s="303"/>
      <c r="IP805" s="303"/>
      <c r="IQ805" s="303"/>
      <c r="IR805" s="303"/>
      <c r="IS805" s="303"/>
      <c r="IT805" s="303"/>
      <c r="IU805" s="303"/>
      <c r="IV805" s="303"/>
    </row>
    <row r="806" spans="1:256" s="6" customFormat="1" ht="14.1" customHeight="1" x14ac:dyDescent="0.25">
      <c r="C806" s="304"/>
      <c r="D806" s="304"/>
      <c r="E806" s="304"/>
      <c r="F806" s="304"/>
      <c r="G806" s="305"/>
      <c r="H806" s="302"/>
      <c r="I806" s="303"/>
      <c r="J806" s="303"/>
      <c r="K806" s="303"/>
      <c r="L806" s="303"/>
      <c r="M806" s="303"/>
      <c r="N806" s="303"/>
      <c r="O806" s="303"/>
      <c r="P806" s="303"/>
      <c r="Q806" s="303"/>
      <c r="R806" s="303"/>
      <c r="S806" s="303"/>
      <c r="T806" s="303"/>
      <c r="U806" s="303"/>
      <c r="V806" s="303"/>
      <c r="W806" s="303"/>
      <c r="X806" s="303"/>
      <c r="Y806" s="303"/>
      <c r="Z806" s="303"/>
      <c r="AA806" s="303"/>
      <c r="AB806" s="303"/>
      <c r="AC806" s="303"/>
      <c r="AD806" s="303"/>
      <c r="AE806" s="303"/>
      <c r="AF806" s="303"/>
      <c r="AG806" s="303"/>
      <c r="AH806" s="303"/>
      <c r="AI806" s="303"/>
      <c r="AJ806" s="303"/>
      <c r="AK806" s="303"/>
      <c r="AL806" s="303"/>
      <c r="AM806" s="303"/>
      <c r="AN806" s="303"/>
      <c r="AO806" s="303"/>
      <c r="AP806" s="303"/>
      <c r="AQ806" s="303"/>
      <c r="AR806" s="303"/>
      <c r="AS806" s="303"/>
      <c r="AT806" s="303"/>
      <c r="AU806" s="303"/>
      <c r="AV806" s="303"/>
      <c r="AW806" s="303"/>
      <c r="AX806" s="303"/>
      <c r="AY806" s="303"/>
      <c r="AZ806" s="303"/>
      <c r="BA806" s="303"/>
      <c r="BB806" s="303"/>
      <c r="BC806" s="303"/>
      <c r="BD806" s="303"/>
      <c r="BE806" s="303"/>
      <c r="BF806" s="303"/>
      <c r="BG806" s="303"/>
      <c r="BH806" s="303"/>
      <c r="BI806" s="303"/>
      <c r="BJ806" s="303"/>
      <c r="BK806" s="303"/>
      <c r="BL806" s="303"/>
      <c r="BM806" s="303"/>
      <c r="BN806" s="303"/>
      <c r="BO806" s="303"/>
      <c r="BP806" s="303"/>
      <c r="BQ806" s="303"/>
      <c r="BR806" s="303"/>
      <c r="BS806" s="303"/>
      <c r="BT806" s="303"/>
      <c r="BU806" s="303"/>
      <c r="BV806" s="303"/>
      <c r="BW806" s="303"/>
      <c r="BX806" s="303"/>
      <c r="BY806" s="303"/>
      <c r="BZ806" s="303"/>
      <c r="CA806" s="303"/>
      <c r="CB806" s="303"/>
      <c r="CC806" s="303"/>
      <c r="CD806" s="303"/>
      <c r="CE806" s="303"/>
      <c r="CF806" s="303"/>
      <c r="CG806" s="303"/>
      <c r="CH806" s="303"/>
      <c r="CI806" s="303"/>
      <c r="CJ806" s="303"/>
      <c r="CK806" s="303"/>
      <c r="CL806" s="303"/>
      <c r="CM806" s="303"/>
      <c r="CN806" s="303"/>
      <c r="CO806" s="303"/>
      <c r="CP806" s="303"/>
      <c r="CQ806" s="303"/>
      <c r="CR806" s="303"/>
      <c r="CS806" s="303"/>
      <c r="CT806" s="303"/>
      <c r="CU806" s="303"/>
      <c r="CV806" s="303"/>
      <c r="CW806" s="303"/>
      <c r="CX806" s="303"/>
      <c r="CY806" s="303"/>
      <c r="CZ806" s="303"/>
      <c r="DA806" s="303"/>
      <c r="DB806" s="303"/>
      <c r="DC806" s="303"/>
      <c r="DD806" s="303"/>
      <c r="DE806" s="303"/>
      <c r="DF806" s="303"/>
      <c r="DG806" s="303"/>
      <c r="DH806" s="303"/>
      <c r="DI806" s="303"/>
      <c r="DJ806" s="303"/>
      <c r="DK806" s="303"/>
      <c r="DL806" s="303"/>
      <c r="DM806" s="303"/>
      <c r="DN806" s="303"/>
      <c r="DO806" s="303"/>
      <c r="DP806" s="303"/>
      <c r="DQ806" s="303"/>
      <c r="DR806" s="303"/>
      <c r="DS806" s="303"/>
      <c r="DT806" s="303"/>
      <c r="DU806" s="303"/>
      <c r="DV806" s="303"/>
      <c r="DW806" s="303"/>
      <c r="DX806" s="303"/>
      <c r="DY806" s="303"/>
      <c r="DZ806" s="303"/>
      <c r="EA806" s="303"/>
      <c r="EB806" s="303"/>
      <c r="EC806" s="303"/>
      <c r="ED806" s="303"/>
      <c r="EE806" s="303"/>
      <c r="EF806" s="303"/>
      <c r="EG806" s="303"/>
      <c r="EH806" s="303"/>
      <c r="EI806" s="303"/>
      <c r="EJ806" s="303"/>
      <c r="EK806" s="303"/>
      <c r="EL806" s="303"/>
      <c r="EM806" s="303"/>
      <c r="EN806" s="303"/>
      <c r="EO806" s="303"/>
      <c r="EP806" s="303"/>
      <c r="EQ806" s="303"/>
      <c r="ER806" s="303"/>
      <c r="ES806" s="303"/>
      <c r="ET806" s="303"/>
      <c r="EU806" s="303"/>
      <c r="EV806" s="303"/>
      <c r="EW806" s="303"/>
      <c r="EX806" s="303"/>
      <c r="EY806" s="303"/>
      <c r="EZ806" s="303"/>
      <c r="FA806" s="303"/>
      <c r="FB806" s="303"/>
      <c r="FC806" s="303"/>
      <c r="FD806" s="303"/>
      <c r="FE806" s="303"/>
      <c r="FF806" s="303"/>
      <c r="FG806" s="303"/>
      <c r="FH806" s="303"/>
      <c r="FI806" s="303"/>
      <c r="FJ806" s="303"/>
      <c r="FK806" s="303"/>
      <c r="FL806" s="303"/>
      <c r="FM806" s="303"/>
      <c r="FN806" s="303"/>
      <c r="FO806" s="303"/>
      <c r="FP806" s="303"/>
      <c r="FQ806" s="303"/>
      <c r="FR806" s="303"/>
      <c r="FS806" s="303"/>
      <c r="FT806" s="303"/>
      <c r="FU806" s="303"/>
      <c r="FV806" s="303"/>
      <c r="FW806" s="303"/>
      <c r="FX806" s="303"/>
      <c r="FY806" s="303"/>
      <c r="FZ806" s="303"/>
      <c r="GA806" s="303"/>
      <c r="GB806" s="303"/>
      <c r="GC806" s="303"/>
      <c r="GD806" s="303"/>
      <c r="GE806" s="303"/>
      <c r="GF806" s="303"/>
      <c r="GG806" s="303"/>
      <c r="GH806" s="303"/>
      <c r="GI806" s="303"/>
      <c r="GJ806" s="303"/>
      <c r="GK806" s="303"/>
      <c r="GL806" s="303"/>
      <c r="GM806" s="303"/>
      <c r="GN806" s="303"/>
      <c r="GO806" s="303"/>
      <c r="GP806" s="303"/>
      <c r="GQ806" s="303"/>
      <c r="GR806" s="303"/>
      <c r="GS806" s="303"/>
      <c r="GT806" s="303"/>
      <c r="GU806" s="303"/>
      <c r="GV806" s="303"/>
      <c r="GW806" s="303"/>
      <c r="GX806" s="303"/>
      <c r="GY806" s="303"/>
      <c r="GZ806" s="303"/>
      <c r="HA806" s="303"/>
      <c r="HB806" s="303"/>
      <c r="HC806" s="303"/>
      <c r="HD806" s="303"/>
      <c r="HE806" s="303"/>
      <c r="HF806" s="303"/>
      <c r="HG806" s="303"/>
      <c r="HH806" s="303"/>
      <c r="HI806" s="303"/>
      <c r="HJ806" s="303"/>
      <c r="HK806" s="303"/>
      <c r="HL806" s="303"/>
      <c r="HM806" s="303"/>
      <c r="HN806" s="303"/>
      <c r="HO806" s="303"/>
      <c r="HP806" s="303"/>
      <c r="HQ806" s="303"/>
      <c r="HR806" s="303"/>
      <c r="HS806" s="303"/>
      <c r="HT806" s="303"/>
      <c r="HU806" s="303"/>
      <c r="HV806" s="303"/>
      <c r="HW806" s="303"/>
      <c r="HX806" s="303"/>
      <c r="HY806" s="303"/>
      <c r="HZ806" s="303"/>
      <c r="IA806" s="303"/>
      <c r="IB806" s="303"/>
      <c r="IC806" s="303"/>
      <c r="ID806" s="303"/>
      <c r="IE806" s="303"/>
      <c r="IF806" s="303"/>
      <c r="IG806" s="303"/>
      <c r="IH806" s="303"/>
      <c r="II806" s="303"/>
      <c r="IJ806" s="303"/>
      <c r="IK806" s="303"/>
      <c r="IL806" s="303"/>
      <c r="IM806" s="303"/>
      <c r="IN806" s="303"/>
      <c r="IO806" s="303"/>
      <c r="IP806" s="303"/>
      <c r="IQ806" s="303"/>
      <c r="IR806" s="303"/>
      <c r="IS806" s="303"/>
      <c r="IT806" s="303"/>
      <c r="IU806" s="303"/>
      <c r="IV806" s="303"/>
    </row>
    <row r="807" spans="1:256" s="6" customFormat="1" ht="14.1" customHeight="1" x14ac:dyDescent="0.25">
      <c r="C807" s="304"/>
      <c r="D807" s="304"/>
      <c r="E807" s="304"/>
      <c r="F807" s="304"/>
      <c r="G807" s="305"/>
      <c r="H807" s="302"/>
      <c r="I807" s="303"/>
      <c r="J807" s="303"/>
      <c r="K807" s="303"/>
      <c r="L807" s="303"/>
      <c r="M807" s="303"/>
      <c r="N807" s="303"/>
      <c r="O807" s="303"/>
      <c r="P807" s="303"/>
      <c r="Q807" s="303"/>
      <c r="R807" s="303"/>
      <c r="S807" s="303"/>
      <c r="T807" s="303"/>
      <c r="U807" s="303"/>
      <c r="V807" s="303"/>
      <c r="W807" s="303"/>
      <c r="X807" s="303"/>
      <c r="Y807" s="303"/>
      <c r="Z807" s="303"/>
      <c r="AA807" s="303"/>
      <c r="AB807" s="303"/>
      <c r="AC807" s="303"/>
      <c r="AD807" s="303"/>
      <c r="AE807" s="303"/>
      <c r="AF807" s="303"/>
      <c r="AG807" s="303"/>
      <c r="AH807" s="303"/>
      <c r="AI807" s="303"/>
      <c r="AJ807" s="303"/>
      <c r="AK807" s="303"/>
      <c r="AL807" s="303"/>
      <c r="AM807" s="303"/>
      <c r="AN807" s="303"/>
      <c r="AO807" s="303"/>
      <c r="AP807" s="303"/>
      <c r="AQ807" s="303"/>
      <c r="AR807" s="303"/>
      <c r="AS807" s="303"/>
      <c r="AT807" s="303"/>
      <c r="AU807" s="303"/>
      <c r="AV807" s="303"/>
      <c r="AW807" s="303"/>
      <c r="AX807" s="303"/>
      <c r="AY807" s="303"/>
      <c r="AZ807" s="303"/>
      <c r="BA807" s="303"/>
      <c r="BB807" s="303"/>
      <c r="BC807" s="303"/>
      <c r="BD807" s="303"/>
      <c r="BE807" s="303"/>
      <c r="BF807" s="303"/>
      <c r="BG807" s="303"/>
      <c r="BH807" s="303"/>
      <c r="BI807" s="303"/>
      <c r="BJ807" s="303"/>
      <c r="BK807" s="303"/>
      <c r="BL807" s="303"/>
      <c r="BM807" s="303"/>
      <c r="BN807" s="303"/>
      <c r="BO807" s="303"/>
      <c r="BP807" s="303"/>
      <c r="BQ807" s="303"/>
      <c r="BR807" s="303"/>
      <c r="BS807" s="303"/>
      <c r="BT807" s="303"/>
      <c r="BU807" s="303"/>
      <c r="BV807" s="303"/>
      <c r="BW807" s="303"/>
      <c r="BX807" s="303"/>
      <c r="BY807" s="303"/>
      <c r="BZ807" s="303"/>
      <c r="CA807" s="303"/>
      <c r="CB807" s="303"/>
      <c r="CC807" s="303"/>
      <c r="CD807" s="303"/>
      <c r="CE807" s="303"/>
      <c r="CF807" s="303"/>
      <c r="CG807" s="303"/>
      <c r="CH807" s="303"/>
      <c r="CI807" s="303"/>
      <c r="CJ807" s="303"/>
      <c r="CK807" s="303"/>
      <c r="CL807" s="303"/>
      <c r="CM807" s="303"/>
      <c r="CN807" s="303"/>
      <c r="CO807" s="303"/>
      <c r="CP807" s="303"/>
      <c r="CQ807" s="303"/>
      <c r="CR807" s="303"/>
      <c r="CS807" s="303"/>
      <c r="CT807" s="303"/>
      <c r="CU807" s="303"/>
      <c r="CV807" s="303"/>
      <c r="CW807" s="303"/>
      <c r="CX807" s="303"/>
      <c r="CY807" s="303"/>
      <c r="CZ807" s="303"/>
      <c r="DA807" s="303"/>
      <c r="DB807" s="303"/>
      <c r="DC807" s="303"/>
      <c r="DD807" s="303"/>
      <c r="DE807" s="303"/>
      <c r="DF807" s="303"/>
      <c r="DG807" s="303"/>
      <c r="DH807" s="303"/>
      <c r="DI807" s="303"/>
      <c r="DJ807" s="303"/>
      <c r="DK807" s="303"/>
      <c r="DL807" s="303"/>
      <c r="DM807" s="303"/>
      <c r="DN807" s="303"/>
      <c r="DO807" s="303"/>
      <c r="DP807" s="303"/>
      <c r="DQ807" s="303"/>
      <c r="DR807" s="303"/>
      <c r="DS807" s="303"/>
      <c r="DT807" s="303"/>
      <c r="DU807" s="303"/>
      <c r="DV807" s="303"/>
      <c r="DW807" s="303"/>
      <c r="DX807" s="303"/>
      <c r="DY807" s="303"/>
      <c r="DZ807" s="303"/>
      <c r="EA807" s="303"/>
      <c r="EB807" s="303"/>
      <c r="EC807" s="303"/>
      <c r="ED807" s="303"/>
      <c r="EE807" s="303"/>
      <c r="EF807" s="303"/>
      <c r="EG807" s="303"/>
      <c r="EH807" s="303"/>
      <c r="EI807" s="303"/>
      <c r="EJ807" s="303"/>
      <c r="EK807" s="303"/>
      <c r="EL807" s="303"/>
      <c r="EM807" s="303"/>
      <c r="EN807" s="303"/>
      <c r="EO807" s="303"/>
      <c r="EP807" s="303"/>
      <c r="EQ807" s="303"/>
      <c r="ER807" s="303"/>
      <c r="ES807" s="303"/>
      <c r="ET807" s="303"/>
      <c r="EU807" s="303"/>
      <c r="EV807" s="303"/>
      <c r="EW807" s="303"/>
      <c r="EX807" s="303"/>
      <c r="EY807" s="303"/>
      <c r="EZ807" s="303"/>
      <c r="FA807" s="303"/>
      <c r="FB807" s="303"/>
      <c r="FC807" s="303"/>
      <c r="FD807" s="303"/>
      <c r="FE807" s="303"/>
      <c r="FF807" s="303"/>
      <c r="FG807" s="303"/>
      <c r="FH807" s="303"/>
      <c r="FI807" s="303"/>
      <c r="FJ807" s="303"/>
      <c r="FK807" s="303"/>
      <c r="FL807" s="303"/>
      <c r="FM807" s="303"/>
      <c r="FN807" s="303"/>
      <c r="FO807" s="303"/>
      <c r="FP807" s="303"/>
      <c r="FQ807" s="303"/>
      <c r="FR807" s="303"/>
      <c r="FS807" s="303"/>
      <c r="FT807" s="303"/>
      <c r="FU807" s="303"/>
      <c r="FV807" s="303"/>
      <c r="FW807" s="303"/>
      <c r="FX807" s="303"/>
      <c r="FY807" s="303"/>
      <c r="FZ807" s="303"/>
      <c r="GA807" s="303"/>
      <c r="GB807" s="303"/>
      <c r="GC807" s="303"/>
      <c r="GD807" s="303"/>
      <c r="GE807" s="303"/>
      <c r="GF807" s="303"/>
      <c r="GG807" s="303"/>
      <c r="GH807" s="303"/>
      <c r="GI807" s="303"/>
      <c r="GJ807" s="303"/>
      <c r="GK807" s="303"/>
      <c r="GL807" s="303"/>
      <c r="GM807" s="303"/>
      <c r="GN807" s="303"/>
      <c r="GO807" s="303"/>
      <c r="GP807" s="303"/>
      <c r="GQ807" s="303"/>
      <c r="GR807" s="303"/>
      <c r="GS807" s="303"/>
      <c r="GT807" s="303"/>
      <c r="GU807" s="303"/>
      <c r="GV807" s="303"/>
      <c r="GW807" s="303"/>
      <c r="GX807" s="303"/>
      <c r="GY807" s="303"/>
      <c r="GZ807" s="303"/>
      <c r="HA807" s="303"/>
      <c r="HB807" s="303"/>
      <c r="HC807" s="303"/>
      <c r="HD807" s="303"/>
      <c r="HE807" s="303"/>
      <c r="HF807" s="303"/>
      <c r="HG807" s="303"/>
      <c r="HH807" s="303"/>
      <c r="HI807" s="303"/>
      <c r="HJ807" s="303"/>
      <c r="HK807" s="303"/>
      <c r="HL807" s="303"/>
      <c r="HM807" s="303"/>
      <c r="HN807" s="303"/>
      <c r="HO807" s="303"/>
      <c r="HP807" s="303"/>
      <c r="HQ807" s="303"/>
      <c r="HR807" s="303"/>
      <c r="HS807" s="303"/>
      <c r="HT807" s="303"/>
      <c r="HU807" s="303"/>
      <c r="HV807" s="303"/>
      <c r="HW807" s="303"/>
      <c r="HX807" s="303"/>
      <c r="HY807" s="303"/>
      <c r="HZ807" s="303"/>
      <c r="IA807" s="303"/>
      <c r="IB807" s="303"/>
      <c r="IC807" s="303"/>
      <c r="ID807" s="303"/>
      <c r="IE807" s="303"/>
      <c r="IF807" s="303"/>
      <c r="IG807" s="303"/>
      <c r="IH807" s="303"/>
      <c r="II807" s="303"/>
      <c r="IJ807" s="303"/>
      <c r="IK807" s="303"/>
      <c r="IL807" s="303"/>
      <c r="IM807" s="303"/>
      <c r="IN807" s="303"/>
      <c r="IO807" s="303"/>
      <c r="IP807" s="303"/>
      <c r="IQ807" s="303"/>
      <c r="IR807" s="303"/>
      <c r="IS807" s="303"/>
      <c r="IT807" s="303"/>
      <c r="IU807" s="303"/>
      <c r="IV807" s="303"/>
    </row>
    <row r="808" spans="1:256" s="6" customFormat="1" ht="14.1" customHeight="1" x14ac:dyDescent="0.25">
      <c r="C808" s="304"/>
      <c r="D808" s="304"/>
      <c r="E808" s="304"/>
      <c r="F808" s="304"/>
      <c r="G808" s="305"/>
      <c r="H808" s="302"/>
      <c r="I808" s="303"/>
      <c r="J808" s="303"/>
      <c r="K808" s="303"/>
      <c r="L808" s="303"/>
      <c r="M808" s="303"/>
      <c r="N808" s="303"/>
      <c r="O808" s="303"/>
      <c r="P808" s="303"/>
      <c r="Q808" s="303"/>
      <c r="R808" s="303"/>
      <c r="S808" s="303"/>
      <c r="T808" s="303"/>
      <c r="U808" s="303"/>
      <c r="V808" s="303"/>
      <c r="W808" s="303"/>
      <c r="X808" s="303"/>
      <c r="Y808" s="303"/>
      <c r="Z808" s="303"/>
      <c r="AA808" s="303"/>
      <c r="AB808" s="303"/>
      <c r="AC808" s="303"/>
      <c r="AD808" s="303"/>
      <c r="AE808" s="303"/>
      <c r="AF808" s="303"/>
      <c r="AG808" s="303"/>
      <c r="AH808" s="303"/>
      <c r="AI808" s="303"/>
      <c r="AJ808" s="303"/>
      <c r="AK808" s="303"/>
      <c r="AL808" s="303"/>
      <c r="AM808" s="303"/>
      <c r="AN808" s="303"/>
      <c r="AO808" s="303"/>
      <c r="AP808" s="303"/>
      <c r="AQ808" s="303"/>
      <c r="AR808" s="303"/>
      <c r="AS808" s="303"/>
      <c r="AT808" s="303"/>
      <c r="AU808" s="303"/>
      <c r="AV808" s="303"/>
      <c r="AW808" s="303"/>
      <c r="AX808" s="303"/>
      <c r="AY808" s="303"/>
      <c r="AZ808" s="303"/>
      <c r="BA808" s="303"/>
      <c r="BB808" s="303"/>
      <c r="BC808" s="303"/>
      <c r="BD808" s="303"/>
      <c r="BE808" s="303"/>
      <c r="BF808" s="303"/>
      <c r="BG808" s="303"/>
      <c r="BH808" s="303"/>
      <c r="BI808" s="303"/>
      <c r="BJ808" s="303"/>
      <c r="BK808" s="303"/>
      <c r="BL808" s="303"/>
      <c r="BM808" s="303"/>
      <c r="BN808" s="303"/>
      <c r="BO808" s="303"/>
      <c r="BP808" s="303"/>
      <c r="BQ808" s="303"/>
      <c r="BR808" s="303"/>
      <c r="BS808" s="303"/>
      <c r="BT808" s="303"/>
      <c r="BU808" s="303"/>
      <c r="BV808" s="303"/>
      <c r="BW808" s="303"/>
      <c r="BX808" s="303"/>
      <c r="BY808" s="303"/>
      <c r="BZ808" s="303"/>
      <c r="CA808" s="303"/>
      <c r="CB808" s="303"/>
      <c r="CC808" s="303"/>
      <c r="CD808" s="303"/>
      <c r="CE808" s="303"/>
      <c r="CF808" s="303"/>
      <c r="CG808" s="303"/>
      <c r="CH808" s="303"/>
      <c r="CI808" s="303"/>
      <c r="CJ808" s="303"/>
      <c r="CK808" s="303"/>
      <c r="CL808" s="303"/>
      <c r="CM808" s="303"/>
      <c r="CN808" s="303"/>
      <c r="CO808" s="303"/>
      <c r="CP808" s="303"/>
      <c r="CQ808" s="303"/>
      <c r="CR808" s="303"/>
      <c r="CS808" s="303"/>
      <c r="CT808" s="303"/>
      <c r="CU808" s="303"/>
      <c r="CV808" s="303"/>
      <c r="CW808" s="303"/>
      <c r="CX808" s="303"/>
      <c r="CY808" s="303"/>
      <c r="CZ808" s="303"/>
      <c r="DA808" s="303"/>
      <c r="DB808" s="303"/>
      <c r="DC808" s="303"/>
      <c r="DD808" s="303"/>
      <c r="DE808" s="303"/>
      <c r="DF808" s="303"/>
      <c r="DG808" s="303"/>
      <c r="DH808" s="303"/>
      <c r="DI808" s="303"/>
      <c r="DJ808" s="303"/>
      <c r="DK808" s="303"/>
      <c r="DL808" s="303"/>
      <c r="DM808" s="303"/>
      <c r="DN808" s="303"/>
      <c r="DO808" s="303"/>
      <c r="DP808" s="303"/>
      <c r="DQ808" s="303"/>
      <c r="DR808" s="303"/>
      <c r="DS808" s="303"/>
      <c r="DT808" s="303"/>
      <c r="DU808" s="303"/>
      <c r="DV808" s="303"/>
      <c r="DW808" s="303"/>
      <c r="DX808" s="303"/>
      <c r="DY808" s="303"/>
      <c r="DZ808" s="303"/>
      <c r="EA808" s="303"/>
      <c r="EB808" s="303"/>
      <c r="EC808" s="303"/>
      <c r="ED808" s="303"/>
      <c r="EE808" s="303"/>
      <c r="EF808" s="303"/>
      <c r="EG808" s="303"/>
      <c r="EH808" s="303"/>
      <c r="EI808" s="303"/>
      <c r="EJ808" s="303"/>
      <c r="EK808" s="303"/>
      <c r="EL808" s="303"/>
      <c r="EM808" s="303"/>
      <c r="EN808" s="303"/>
      <c r="EO808" s="303"/>
      <c r="EP808" s="303"/>
      <c r="EQ808" s="303"/>
      <c r="ER808" s="303"/>
      <c r="ES808" s="303"/>
      <c r="ET808" s="303"/>
      <c r="EU808" s="303"/>
      <c r="EV808" s="303"/>
      <c r="EW808" s="303"/>
      <c r="EX808" s="303"/>
      <c r="EY808" s="303"/>
      <c r="EZ808" s="303"/>
      <c r="FA808" s="303"/>
      <c r="FB808" s="303"/>
      <c r="FC808" s="303"/>
      <c r="FD808" s="303"/>
      <c r="FE808" s="303"/>
      <c r="FF808" s="303"/>
      <c r="FG808" s="303"/>
      <c r="FH808" s="303"/>
      <c r="FI808" s="303"/>
      <c r="FJ808" s="303"/>
      <c r="FK808" s="303"/>
      <c r="FL808" s="303"/>
      <c r="FM808" s="303"/>
      <c r="FN808" s="303"/>
      <c r="FO808" s="303"/>
      <c r="FP808" s="303"/>
      <c r="FQ808" s="303"/>
      <c r="FR808" s="303"/>
      <c r="FS808" s="303"/>
      <c r="FT808" s="303"/>
      <c r="FU808" s="303"/>
      <c r="FV808" s="303"/>
      <c r="FW808" s="303"/>
      <c r="FX808" s="303"/>
      <c r="FY808" s="303"/>
      <c r="FZ808" s="303"/>
      <c r="GA808" s="303"/>
      <c r="GB808" s="303"/>
      <c r="GC808" s="303"/>
      <c r="GD808" s="303"/>
      <c r="GE808" s="303"/>
      <c r="GF808" s="303"/>
      <c r="GG808" s="303"/>
      <c r="GH808" s="303"/>
      <c r="GI808" s="303"/>
      <c r="GJ808" s="303"/>
      <c r="GK808" s="303"/>
      <c r="GL808" s="303"/>
      <c r="GM808" s="303"/>
      <c r="GN808" s="303"/>
      <c r="GO808" s="303"/>
      <c r="GP808" s="303"/>
      <c r="GQ808" s="303"/>
      <c r="GR808" s="303"/>
      <c r="GS808" s="303"/>
      <c r="GT808" s="303"/>
      <c r="GU808" s="303"/>
      <c r="GV808" s="303"/>
      <c r="GW808" s="303"/>
      <c r="GX808" s="303"/>
      <c r="GY808" s="303"/>
      <c r="GZ808" s="303"/>
      <c r="HA808" s="303"/>
      <c r="HB808" s="303"/>
      <c r="HC808" s="303"/>
      <c r="HD808" s="303"/>
      <c r="HE808" s="303"/>
      <c r="HF808" s="303"/>
      <c r="HG808" s="303"/>
      <c r="HH808" s="303"/>
      <c r="HI808" s="303"/>
      <c r="HJ808" s="303"/>
      <c r="HK808" s="303"/>
      <c r="HL808" s="303"/>
      <c r="HM808" s="303"/>
      <c r="HN808" s="303"/>
      <c r="HO808" s="303"/>
      <c r="HP808" s="303"/>
      <c r="HQ808" s="303"/>
      <c r="HR808" s="303"/>
      <c r="HS808" s="303"/>
      <c r="HT808" s="303"/>
      <c r="HU808" s="303"/>
      <c r="HV808" s="303"/>
      <c r="HW808" s="303"/>
      <c r="HX808" s="303"/>
      <c r="HY808" s="303"/>
      <c r="HZ808" s="303"/>
      <c r="IA808" s="303"/>
      <c r="IB808" s="303"/>
      <c r="IC808" s="303"/>
      <c r="ID808" s="303"/>
      <c r="IE808" s="303"/>
      <c r="IF808" s="303"/>
      <c r="IG808" s="303"/>
      <c r="IH808" s="303"/>
      <c r="II808" s="303"/>
      <c r="IJ808" s="303"/>
      <c r="IK808" s="303"/>
      <c r="IL808" s="303"/>
      <c r="IM808" s="303"/>
      <c r="IN808" s="303"/>
      <c r="IO808" s="303"/>
      <c r="IP808" s="303"/>
      <c r="IQ808" s="303"/>
      <c r="IR808" s="303"/>
      <c r="IS808" s="303"/>
      <c r="IT808" s="303"/>
      <c r="IU808" s="303"/>
      <c r="IV808" s="303"/>
    </row>
    <row r="809" spans="1:256" s="43" customFormat="1" ht="12.75" customHeight="1" x14ac:dyDescent="0.25">
      <c r="C809" s="306"/>
      <c r="D809" s="306"/>
      <c r="E809" s="306"/>
      <c r="F809" s="306"/>
      <c r="G809" s="307"/>
      <c r="H809" s="308"/>
    </row>
    <row r="810" spans="1:256" s="43" customFormat="1" x14ac:dyDescent="0.25">
      <c r="C810" s="306"/>
      <c r="D810" s="309"/>
      <c r="E810" s="310"/>
      <c r="F810" s="310"/>
      <c r="G810" s="246"/>
      <c r="H810" s="308"/>
    </row>
    <row r="811" spans="1:256" x14ac:dyDescent="0.25">
      <c r="C811" s="311"/>
      <c r="F811" s="311"/>
    </row>
    <row r="812" spans="1:256" x14ac:dyDescent="0.25">
      <c r="C812" s="311"/>
      <c r="F812" s="311"/>
    </row>
    <row r="813" spans="1:256" x14ac:dyDescent="0.25">
      <c r="C813" s="311"/>
      <c r="F813" s="311"/>
    </row>
    <row r="814" spans="1:256" x14ac:dyDescent="0.25">
      <c r="A814" s="396" t="s">
        <v>115</v>
      </c>
      <c r="B814" s="396"/>
      <c r="C814" s="311"/>
      <c r="F814" s="311"/>
    </row>
    <row r="815" spans="1:256" x14ac:dyDescent="0.25">
      <c r="A815" s="397" t="s">
        <v>531</v>
      </c>
      <c r="B815" s="397"/>
      <c r="C815" s="311"/>
      <c r="F815" s="311"/>
    </row>
    <row r="816" spans="1:256" x14ac:dyDescent="0.25">
      <c r="A816" s="46" t="s">
        <v>239</v>
      </c>
      <c r="B816" s="46"/>
    </row>
  </sheetData>
  <sheetProtection sheet="1"/>
  <protectedRanges>
    <protectedRange sqref="E32:E204" name="Rango12"/>
    <protectedRange sqref="E753" name="Rango10"/>
    <protectedRange sqref="E619:E652" name="Rango6"/>
    <protectedRange sqref="E589:E613" name="Rango5"/>
    <protectedRange sqref="E475:E581" name="Rango4"/>
    <protectedRange sqref="E16:E31" name="Rango1"/>
    <protectedRange sqref="E211:E337" name="Rango2"/>
    <protectedRange sqref="E348:E468" name="Rango3"/>
    <protectedRange sqref="E658:E692" name="Rango7"/>
    <protectedRange sqref="E698:E738" name="Rango8"/>
    <protectedRange sqref="E729:E738" name="Rango9"/>
    <protectedRange sqref="G768:G771" name="Rango11"/>
  </protectedRanges>
  <customSheetViews>
    <customSheetView guid="{A92EE94C-D44E-4213-9194-CE474BABA625}" showPageBreaks="1" showGridLines="0" printArea="1" topLeftCell="A4">
      <selection activeCell="E32" sqref="E32"/>
      <pageMargins left="0.70866141732283472" right="0.70866141732283472" top="0.15748031496062992" bottom="0.42" header="0.31496062992125984" footer="0.24"/>
      <pageSetup scale="90" orientation="portrait" r:id="rId1"/>
      <headerFooter>
        <oddFooter>Página &amp;P</oddFooter>
      </headerFooter>
    </customSheetView>
  </customSheetViews>
  <mergeCells count="64">
    <mergeCell ref="B749:C749"/>
    <mergeCell ref="B747:E747"/>
    <mergeCell ref="B748:E748"/>
    <mergeCell ref="B655:F655"/>
    <mergeCell ref="A1:G1"/>
    <mergeCell ref="A2:G2"/>
    <mergeCell ref="A3:G3"/>
    <mergeCell ref="B583:E583"/>
    <mergeCell ref="B341:E341"/>
    <mergeCell ref="B585:E585"/>
    <mergeCell ref="B745:D745"/>
    <mergeCell ref="B746:D746"/>
    <mergeCell ref="B719:D719"/>
    <mergeCell ref="B726:D726"/>
    <mergeCell ref="A798:G798"/>
    <mergeCell ref="B784:G784"/>
    <mergeCell ref="A787:C787"/>
    <mergeCell ref="E787:G787"/>
    <mergeCell ref="H768:H771"/>
    <mergeCell ref="B780:G780"/>
    <mergeCell ref="B781:G781"/>
    <mergeCell ref="B782:G782"/>
    <mergeCell ref="B775:E775"/>
    <mergeCell ref="B778:G778"/>
    <mergeCell ref="B779:G779"/>
    <mergeCell ref="B783:G783"/>
    <mergeCell ref="B773:E773"/>
    <mergeCell ref="A791:C791"/>
    <mergeCell ref="E790:G790"/>
    <mergeCell ref="E791:G791"/>
    <mergeCell ref="A794:G794"/>
    <mergeCell ref="A797:G797"/>
    <mergeCell ref="A814:B814"/>
    <mergeCell ref="A815:B815"/>
    <mergeCell ref="B751:E751"/>
    <mergeCell ref="B771:C771"/>
    <mergeCell ref="B765:D765"/>
    <mergeCell ref="B769:C769"/>
    <mergeCell ref="B770:D770"/>
    <mergeCell ref="B759:C759"/>
    <mergeCell ref="B760:C760"/>
    <mergeCell ref="B755:E755"/>
    <mergeCell ref="B763:C763"/>
    <mergeCell ref="B757:E757"/>
    <mergeCell ref="A801:G801"/>
    <mergeCell ref="A804:G804"/>
    <mergeCell ref="A805:G805"/>
    <mergeCell ref="A790:C790"/>
    <mergeCell ref="B750:C750"/>
    <mergeCell ref="B728:D728"/>
    <mergeCell ref="B740:E740"/>
    <mergeCell ref="B744:D744"/>
    <mergeCell ref="B4:E4"/>
    <mergeCell ref="B206:E206"/>
    <mergeCell ref="B339:E339"/>
    <mergeCell ref="A5:G5"/>
    <mergeCell ref="A6:G6"/>
    <mergeCell ref="A7:G7"/>
    <mergeCell ref="B586:C586"/>
    <mergeCell ref="B614:E614"/>
    <mergeCell ref="B616:E616"/>
    <mergeCell ref="B470:E470"/>
    <mergeCell ref="B653:E653"/>
    <mergeCell ref="B693:E693"/>
  </mergeCells>
  <pageMargins left="0.70866141732283472" right="0.70866141732283472" top="0.15748031496062992" bottom="0.42" header="0.31496062992125984" footer="0.24"/>
  <pageSetup scale="90" orientation="portrait" r:id="rId2"/>
  <headerFooter>
    <oddFooter>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92EE94C-D44E-4213-9194-CE474BABA62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 NUEVA UNIV. POLICIA</vt:lpstr>
      <vt:lpstr>Hoja1</vt:lpstr>
      <vt:lpstr>'PRESUP NUEVA UNIV. POLICIA'!Área_de_impresión</vt:lpstr>
      <vt:lpstr>'PRESUP NUEVA UNIV. POLICIA'!Títulos_a_imprimir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Frannier Sanchez Guzman</cp:lastModifiedBy>
  <cp:lastPrinted>2015-07-09T14:03:25Z</cp:lastPrinted>
  <dcterms:created xsi:type="dcterms:W3CDTF">2012-11-22T02:42:09Z</dcterms:created>
  <dcterms:modified xsi:type="dcterms:W3CDTF">2015-07-09T16:46:59Z</dcterms:modified>
</cp:coreProperties>
</file>