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tabRatio="601" firstSheet="10" activeTab="11"/>
  </bookViews>
  <sheets>
    <sheet name="BALANCE GENERAL ( ENE.(2019)" sheetId="1" r:id="rId1"/>
    <sheet name="BALANCE GENERAL ( FEB.(2019)" sheetId="2" r:id="rId2"/>
    <sheet name="BALANCE GENERAL (MARZO 2019)" sheetId="3" r:id="rId3"/>
    <sheet name="BALANCE GENERAL (ABRIL 2019)" sheetId="4" r:id="rId4"/>
    <sheet name="BALANCE GENERAL (MAYO 2019)" sheetId="5" r:id="rId5"/>
    <sheet name="BALANCE GENERAL (JUNIO 2019)" sheetId="6" r:id="rId6"/>
    <sheet name="BALANCE GENERAL (JULIO 2019)" sheetId="7" r:id="rId7"/>
    <sheet name="BALANCE GENERAL (AGOSTO 2019)" sheetId="8" r:id="rId8"/>
    <sheet name="BALANCE GENERAL SEPTIEMBRE 2019" sheetId="9" r:id="rId9"/>
    <sheet name="BALANCE GENERAL OCTUBRE  2019" sheetId="10" r:id="rId10"/>
    <sheet name="BALANCE GENERAL NOVIEMBRE  2019" sheetId="11" r:id="rId11"/>
    <sheet name="BALANCE GENERAL DICIEMBRE 2019" sheetId="12" r:id="rId12"/>
  </sheets>
  <definedNames>
    <definedName name="_xlnm.Print_Area" localSheetId="0">'BALANCE GENERAL ( ENE.(2019)'!$A$1:$C$58</definedName>
    <definedName name="_xlnm.Print_Area" localSheetId="1">'BALANCE GENERAL ( FEB.(2019)'!$A$1:$C$59</definedName>
    <definedName name="_xlnm.Print_Area" localSheetId="3">'BALANCE GENERAL (ABRIL 2019)'!$A$1:$K$51</definedName>
    <definedName name="_xlnm.Print_Area" localSheetId="7">'BALANCE GENERAL (AGOSTO 2019)'!$A$1:$K$51</definedName>
    <definedName name="_xlnm.Print_Area" localSheetId="6">'BALANCE GENERAL (JULIO 2019)'!$A$1:$K$51</definedName>
    <definedName name="_xlnm.Print_Area" localSheetId="5">'BALANCE GENERAL (JUNIO 2019)'!$A$1:$K$51</definedName>
    <definedName name="_xlnm.Print_Area" localSheetId="2">'BALANCE GENERAL (MARZO 2019)'!$A$1:$L$51</definedName>
    <definedName name="_xlnm.Print_Area" localSheetId="4">'BALANCE GENERAL (MAYO 2019)'!$A$1:$K$51</definedName>
    <definedName name="_xlnm.Print_Area" localSheetId="11">'BALANCE GENERAL DICIEMBRE 2019'!$A$1:$K$51</definedName>
    <definedName name="_xlnm.Print_Area" localSheetId="10">'BALANCE GENERAL NOVIEMBRE  2019'!$A$1:$K$51</definedName>
    <definedName name="_xlnm.Print_Area" localSheetId="9">'BALANCE GENERAL OCTUBRE  2019'!$A$1:$K$51</definedName>
    <definedName name="_xlnm.Print_Area" localSheetId="8">'BALANCE GENERAL SEPTIEMBRE 2019'!$A$1:$K$51</definedName>
    <definedName name="_xlnm.Print_Titles" localSheetId="0">'BALANCE GENERAL ( ENE.(2019)'!$1:$16</definedName>
    <definedName name="_xlnm.Print_Titles" localSheetId="1">'BALANCE GENERAL ( FEB.(2019)'!$1:$16</definedName>
    <definedName name="_xlnm.Print_Titles" localSheetId="3">'BALANCE GENERAL (ABRIL 2019)'!$1:$16</definedName>
    <definedName name="_xlnm.Print_Titles" localSheetId="7">'BALANCE GENERAL (AGOSTO 2019)'!$1:$16</definedName>
    <definedName name="_xlnm.Print_Titles" localSheetId="6">'BALANCE GENERAL (JULIO 2019)'!$1:$16</definedName>
    <definedName name="_xlnm.Print_Titles" localSheetId="5">'BALANCE GENERAL (JUNIO 2019)'!$1:$16</definedName>
    <definedName name="_xlnm.Print_Titles" localSheetId="2">'BALANCE GENERAL (MARZO 2019)'!$1:$16</definedName>
    <definedName name="_xlnm.Print_Titles" localSheetId="4">'BALANCE GENERAL (MAYO 2019)'!$1:$16</definedName>
    <definedName name="_xlnm.Print_Titles" localSheetId="11">'BALANCE GENERAL DICIEMBRE 2019'!$1:$16</definedName>
    <definedName name="_xlnm.Print_Titles" localSheetId="10">'BALANCE GENERAL NOVIEMBRE  2019'!$1:$16</definedName>
    <definedName name="_xlnm.Print_Titles" localSheetId="9">'BALANCE GENERAL OCTUBRE  2019'!$1:$16</definedName>
    <definedName name="_xlnm.Print_Titles" localSheetId="8">'BALANCE GENERAL SEPTIEMBRE 2019'!$1:$16</definedName>
  </definedNames>
  <calcPr fullCalcOnLoad="1"/>
</workbook>
</file>

<file path=xl/sharedStrings.xml><?xml version="1.0" encoding="utf-8"?>
<sst xmlns="http://schemas.openxmlformats.org/spreadsheetml/2006/main" count="384" uniqueCount="44">
  <si>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</si>
  <si>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</si>
  <si>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</si>
  <si>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</si>
  <si>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</si>
  <si>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</si>
  <si>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</si>
  <si>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</si>
  <si>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</si>
  <si>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</si>
  <si>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</si>
  <si>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</si>
  <si>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</si>
  <si>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</si>
  <si>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</si>
  <si>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</si>
  <si>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</si>
  <si>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</si>
  <si>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</si>
  <si>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</si>
  <si>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</si>
  <si>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</si>
  <si>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</si>
  <si>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</si>
  <si>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</si>
  <si>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</si>
  <si>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</si>
  <si>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 xml:space="preserve">INVERSIONES  A LARGO PLAZO </t>
  </si>
  <si>
    <t>Balance General</t>
  </si>
  <si>
    <t>(VALORES ES RD$)</t>
  </si>
  <si>
    <t>Al 31 de marzo 2019</t>
  </si>
  <si>
    <t>Al 30 de abril 2019</t>
  </si>
  <si>
    <t>Al 31 de mayo 2019</t>
  </si>
  <si>
    <t>"Año de la innovación y la competitividad"</t>
  </si>
  <si>
    <t>Al 30 de junio 2019</t>
  </si>
  <si>
    <r>
      <t xml:space="preserve">Al </t>
    </r>
    <r>
      <rPr>
        <b/>
        <u val="single"/>
        <sz val="14"/>
        <rFont val="Arial"/>
        <family val="2"/>
      </rPr>
      <t>28</t>
    </r>
    <r>
      <rPr>
        <b/>
        <sz val="14"/>
        <rFont val="Arial"/>
        <family val="2"/>
      </rPr>
      <t xml:space="preserve"> de febrero</t>
    </r>
    <r>
      <rPr>
        <b/>
        <u val="single"/>
        <sz val="14"/>
        <rFont val="Arial"/>
        <family val="2"/>
      </rPr>
      <t xml:space="preserve"> 2019</t>
    </r>
  </si>
  <si>
    <t>( VALORES ES RD$)</t>
  </si>
  <si>
    <r>
      <t xml:space="preserve">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enero</t>
    </r>
    <r>
      <rPr>
        <b/>
        <u val="single"/>
        <sz val="14"/>
        <rFont val="Arial"/>
        <family val="2"/>
      </rPr>
      <t xml:space="preserve"> 2019</t>
    </r>
  </si>
  <si>
    <t>Al 31 de julio 2019</t>
  </si>
  <si>
    <t>Al 31 de agosto 2019</t>
  </si>
  <si>
    <t>Al 30 de septiembre 2019</t>
  </si>
  <si>
    <t>Al 31 de octubre 2019</t>
  </si>
  <si>
    <t>Al 30 de noviembre 2019</t>
  </si>
  <si>
    <t>Al 31 de diciembre 2019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</si>
</sst>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&quot;$&quot;* #,##0.00_-;\-&quot;$&quot;* #,##0.00_-;_-&quot;$&quot;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4" fontId="1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4" fontId="10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3" fontId="6" fillId="33" borderId="0" xfId="49" applyFont="1" applyFill="1" applyBorder="1" applyAlignment="1">
      <alignment vertical="center"/>
    </xf>
    <xf numFmtId="43" fontId="0" fillId="33" borderId="0" xfId="49" applyFont="1" applyFill="1" applyBorder="1" applyAlignment="1">
      <alignment vertical="center"/>
    </xf>
    <xf numFmtId="43" fontId="7" fillId="33" borderId="0" xfId="49" applyFont="1" applyFill="1" applyBorder="1" applyAlignment="1">
      <alignment wrapText="1"/>
    </xf>
    <xf numFmtId="43" fontId="2" fillId="33" borderId="0" xfId="49" applyFont="1" applyFill="1" applyAlignment="1">
      <alignment vertical="center"/>
    </xf>
    <xf numFmtId="43" fontId="1" fillId="33" borderId="0" xfId="49" applyFont="1" applyFill="1" applyAlignment="1">
      <alignment vertical="center"/>
    </xf>
    <xf numFmtId="43" fontId="5" fillId="33" borderId="0" xfId="49" applyFont="1" applyFill="1" applyBorder="1" applyAlignment="1">
      <alignment horizontal="center" vertical="center"/>
    </xf>
    <xf numFmtId="43" fontId="6" fillId="33" borderId="0" xfId="49" applyFont="1" applyFill="1" applyBorder="1" applyAlignment="1">
      <alignment horizontal="center" vertical="center"/>
    </xf>
    <xf numFmtId="43" fontId="0" fillId="33" borderId="0" xfId="49" applyFont="1" applyFill="1" applyAlignment="1">
      <alignment vertical="center"/>
    </xf>
    <xf numFmtId="43" fontId="0" fillId="0" borderId="0" xfId="49" applyFont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right" vertical="center" wrapText="1"/>
    </xf>
    <xf numFmtId="4" fontId="50" fillId="33" borderId="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Border="1" applyAlignment="1">
      <alignment horizontal="right" vertical="center" wrapText="1"/>
    </xf>
    <xf numFmtId="4" fontId="50" fillId="33" borderId="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 horizontal="right" vertical="center"/>
    </xf>
    <xf numFmtId="43" fontId="0" fillId="33" borderId="0" xfId="49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" fontId="52" fillId="33" borderId="0" xfId="0" applyNumberFormat="1" applyFont="1" applyFill="1" applyBorder="1" applyAlignment="1">
      <alignment horizontal="right" vertical="center" wrapText="1"/>
    </xf>
    <xf numFmtId="4" fontId="52" fillId="33" borderId="0" xfId="0" applyNumberFormat="1" applyFont="1" applyFill="1" applyBorder="1" applyAlignment="1">
      <alignment horizontal="right" vertical="center"/>
    </xf>
    <xf numFmtId="43" fontId="51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3" fontId="6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38100</xdr:rowOff>
    </xdr:from>
    <xdr:to>
      <xdr:col>1</xdr:col>
      <xdr:colOff>4276725</xdr:colOff>
      <xdr:row>4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3114675</xdr:colOff>
      <xdr:row>0</xdr:row>
      <xdr:rowOff>57150</xdr:rowOff>
    </xdr:from>
    <xdr:to>
      <xdr:col>1</xdr:col>
      <xdr:colOff>3962400</xdr:colOff>
      <xdr:row>4</xdr:row>
      <xdr:rowOff>257175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71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7</xdr:col>
      <xdr:colOff>561975</xdr:colOff>
      <xdr:row>4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7</xdr:col>
      <xdr:colOff>561975</xdr:colOff>
      <xdr:row>4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zoomScale="70" zoomScaleNormal="70" zoomScalePageLayoutView="0" workbookViewId="0" topLeftCell="A8">
      <selection activeCell="C24" sqref="C24"/>
    </sheetView>
  </sheetViews>
  <sheetFormatPr defaultColWidth="9.140625" defaultRowHeight="12.75"/>
  <cols>
    <col min="1" max="1" width="9.140625" style="7" customWidth="1"/>
    <col min="2" max="2" width="95.421875" style="2" customWidth="1"/>
    <col min="3" max="3" width="33.28125" style="1" customWidth="1"/>
    <col min="4" max="8" width="9.140625" style="7" customWidth="1"/>
    <col min="9" max="9" width="26.421875" style="7" customWidth="1"/>
    <col min="10" max="14" width="9.140625" style="7" customWidth="1"/>
    <col min="15" max="15" width="31.57421875" style="7" customWidth="1"/>
    <col min="16" max="27" width="9.140625" style="7" customWidth="1"/>
    <col min="28" max="78" width="9.140625" style="4" customWidth="1"/>
    <col min="79" max="16384" width="9.140625" style="1" customWidth="1"/>
  </cols>
  <sheetData>
    <row r="1" spans="1:27" s="4" customFormat="1" ht="12.75">
      <c r="A1" s="7"/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4" customFormat="1" ht="12.75">
      <c r="A2" s="7"/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ht="12.75">
      <c r="A3" s="7"/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12.75">
      <c r="A4" s="7"/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4" customFormat="1" ht="22.5" customHeight="1">
      <c r="A5" s="7"/>
      <c r="B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4" customFormat="1" ht="20.25">
      <c r="A6" s="86" t="s">
        <v>26</v>
      </c>
      <c r="B6" s="86"/>
      <c r="C6" s="86"/>
      <c r="D6" s="72"/>
      <c r="E6" s="72"/>
      <c r="F6" s="72"/>
      <c r="G6" s="72"/>
      <c r="H6" s="7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4" customFormat="1" ht="20.25">
      <c r="A7" s="86" t="s">
        <v>33</v>
      </c>
      <c r="B7" s="86"/>
      <c r="C7" s="86"/>
      <c r="D7" s="72"/>
      <c r="E7" s="72"/>
      <c r="F7" s="72"/>
      <c r="G7" s="72"/>
      <c r="H7" s="7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12.75">
      <c r="A8" s="7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18">
      <c r="A9" s="87" t="s">
        <v>28</v>
      </c>
      <c r="B9" s="87"/>
      <c r="C9" s="8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18">
      <c r="A10" s="87" t="s">
        <v>37</v>
      </c>
      <c r="B10" s="87"/>
      <c r="C10" s="8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19.5" customHeight="1">
      <c r="A11" s="88" t="s">
        <v>29</v>
      </c>
      <c r="B11" s="88"/>
      <c r="C11" s="8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19.5" customHeight="1">
      <c r="A12" s="7"/>
      <c r="B12" s="9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19.5" customHeight="1">
      <c r="A13" s="7"/>
      <c r="B13" s="9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3" s="3" customFormat="1" ht="10.5" customHeight="1">
      <c r="B14" s="83" t="s">
        <v>0</v>
      </c>
      <c r="C14" s="11"/>
    </row>
    <row r="15" spans="2:3" s="3" customFormat="1" ht="12" customHeight="1">
      <c r="B15" s="83"/>
      <c r="C15" s="11"/>
    </row>
    <row r="16" spans="2:3" s="3" customFormat="1" ht="45.75" customHeight="1" hidden="1" thickBot="1">
      <c r="B16" s="83"/>
      <c r="C16" s="11"/>
    </row>
    <row r="17" spans="2:3" s="11" customFormat="1" ht="16.5" customHeight="1">
      <c r="B17" s="29" t="s">
        <v>1</v>
      </c>
      <c r="C17" s="14"/>
    </row>
    <row r="18" spans="2:9" s="10" customFormat="1" ht="16.5" customHeight="1">
      <c r="B18" s="16" t="s">
        <v>2</v>
      </c>
      <c r="C18" s="32">
        <v>10397397456.82</v>
      </c>
      <c r="I18" s="28"/>
    </row>
    <row r="19" spans="2:15" s="3" customFormat="1" ht="16.5" customHeight="1">
      <c r="B19" s="16" t="s">
        <v>3</v>
      </c>
      <c r="C19" s="17"/>
      <c r="I19" s="17"/>
      <c r="O19" s="25"/>
    </row>
    <row r="20" spans="2:15" s="3" customFormat="1" ht="16.5" customHeight="1">
      <c r="B20" s="16" t="s">
        <v>4</v>
      </c>
      <c r="C20" s="17">
        <v>15498101.68</v>
      </c>
      <c r="I20" s="17"/>
      <c r="O20" s="25"/>
    </row>
    <row r="21" spans="2:15" s="3" customFormat="1" ht="16.5" customHeight="1">
      <c r="B21" s="29" t="s">
        <v>5</v>
      </c>
      <c r="C21" s="18">
        <f>SUM(C18+C19+C20)</f>
        <v>10412895558.5</v>
      </c>
      <c r="I21" s="22"/>
      <c r="O21" s="25"/>
    </row>
    <row r="22" spans="2:15" s="3" customFormat="1" ht="16.5" customHeight="1">
      <c r="B22" s="29" t="s">
        <v>6</v>
      </c>
      <c r="C22" s="19"/>
      <c r="I22" s="22"/>
      <c r="O22" s="25"/>
    </row>
    <row r="23" spans="2:15" s="3" customFormat="1" ht="16.5" customHeight="1">
      <c r="B23" s="16" t="s">
        <v>7</v>
      </c>
      <c r="C23" s="17">
        <v>0</v>
      </c>
      <c r="I23" s="22"/>
      <c r="O23" s="25"/>
    </row>
    <row r="24" spans="2:15" s="3" customFormat="1" ht="16.5" customHeight="1">
      <c r="B24" s="16" t="s">
        <v>27</v>
      </c>
      <c r="C24" s="17">
        <v>217268121686.77</v>
      </c>
      <c r="H24" s="17"/>
      <c r="I24" s="17"/>
      <c r="O24" s="25"/>
    </row>
    <row r="25" spans="2:15" s="3" customFormat="1" ht="16.5" customHeight="1">
      <c r="B25" s="16" t="s">
        <v>8</v>
      </c>
      <c r="C25" s="17">
        <v>1851829432.93</v>
      </c>
      <c r="I25" s="30"/>
      <c r="O25" s="25"/>
    </row>
    <row r="26" spans="2:15" s="3" customFormat="1" ht="16.5" customHeight="1">
      <c r="B26" s="16" t="s">
        <v>9</v>
      </c>
      <c r="C26" s="17">
        <v>0</v>
      </c>
      <c r="H26" s="22"/>
      <c r="I26" s="22"/>
      <c r="O26" s="25"/>
    </row>
    <row r="27" spans="2:15" s="3" customFormat="1" ht="16.5" customHeight="1">
      <c r="B27" s="29" t="s">
        <v>10</v>
      </c>
      <c r="C27" s="18">
        <f>SUM(C23+C24+C25+C26)</f>
        <v>219119951119.69998</v>
      </c>
      <c r="I27" s="22"/>
      <c r="O27" s="25"/>
    </row>
    <row r="28" spans="2:15" s="3" customFormat="1" ht="16.5" customHeight="1">
      <c r="B28" s="29" t="s">
        <v>11</v>
      </c>
      <c r="C28" s="18">
        <f>SUM(C21+C27)</f>
        <v>229532846678.19998</v>
      </c>
      <c r="I28" s="22"/>
      <c r="O28" s="25"/>
    </row>
    <row r="29" spans="2:15" s="3" customFormat="1" ht="16.5" customHeight="1">
      <c r="B29" s="29" t="s">
        <v>12</v>
      </c>
      <c r="C29" s="17"/>
      <c r="O29" s="25"/>
    </row>
    <row r="30" spans="2:15" s="3" customFormat="1" ht="17.25" customHeight="1">
      <c r="B30" s="29" t="s">
        <v>13</v>
      </c>
      <c r="C30" s="20"/>
      <c r="O30" s="25"/>
    </row>
    <row r="31" spans="2:15" s="3" customFormat="1" ht="16.5" customHeight="1">
      <c r="B31" s="16" t="s">
        <v>14</v>
      </c>
      <c r="C31" s="18">
        <v>0</v>
      </c>
      <c r="O31" s="25"/>
    </row>
    <row r="32" spans="2:15" s="3" customFormat="1" ht="16.5" customHeight="1">
      <c r="B32" s="16" t="s">
        <v>15</v>
      </c>
      <c r="C32" s="17">
        <v>9056606992.33</v>
      </c>
      <c r="O32" s="26"/>
    </row>
    <row r="33" spans="2:15" s="3" customFormat="1" ht="16.5" customHeight="1">
      <c r="B33" s="16" t="s">
        <v>16</v>
      </c>
      <c r="C33" s="17">
        <v>1723554709.01</v>
      </c>
      <c r="O33" s="22"/>
    </row>
    <row r="34" spans="2:15" s="3" customFormat="1" ht="16.5" customHeight="1">
      <c r="B34" s="29" t="s">
        <v>17</v>
      </c>
      <c r="C34" s="18">
        <f>SUM(C32:C33)</f>
        <v>10780161701.34</v>
      </c>
      <c r="O34" s="22"/>
    </row>
    <row r="35" spans="2:15" s="3" customFormat="1" ht="16.5" customHeight="1">
      <c r="B35" s="29" t="s">
        <v>18</v>
      </c>
      <c r="C35" s="18"/>
      <c r="O35" s="22"/>
    </row>
    <row r="36" spans="2:15" s="3" customFormat="1" ht="16.5" customHeight="1">
      <c r="B36" s="29" t="s">
        <v>19</v>
      </c>
      <c r="C36" s="18">
        <f>SUM(C34+C35)</f>
        <v>10780161701.34</v>
      </c>
      <c r="O36" s="22"/>
    </row>
    <row r="37" spans="2:15" s="3" customFormat="1" ht="16.5" customHeight="1">
      <c r="B37" s="29" t="s">
        <v>20</v>
      </c>
      <c r="C37" s="18"/>
      <c r="O37" s="22"/>
    </row>
    <row r="38" spans="2:15" s="3" customFormat="1" ht="16.5" customHeight="1">
      <c r="B38" s="16" t="s">
        <v>21</v>
      </c>
      <c r="C38" s="17">
        <f>SUM(C28-C36)</f>
        <v>218752684976.86</v>
      </c>
      <c r="O38" s="22"/>
    </row>
    <row r="39" spans="2:15" s="3" customFormat="1" ht="16.5" customHeight="1">
      <c r="B39" s="16" t="s">
        <v>22</v>
      </c>
      <c r="C39" s="17"/>
      <c r="O39" s="22"/>
    </row>
    <row r="40" spans="2:3" s="3" customFormat="1" ht="16.5" customHeight="1">
      <c r="B40" s="16" t="s">
        <v>23</v>
      </c>
      <c r="C40" s="18"/>
    </row>
    <row r="41" spans="2:3" s="3" customFormat="1" ht="16.5" customHeight="1">
      <c r="B41" s="29" t="s">
        <v>24</v>
      </c>
      <c r="C41" s="17"/>
    </row>
    <row r="42" spans="2:3" s="3" customFormat="1" ht="16.5" customHeight="1">
      <c r="B42" s="29" t="s">
        <v>25</v>
      </c>
      <c r="C42" s="21">
        <f>SUM(C36+C38)</f>
        <v>229532846678.19998</v>
      </c>
    </row>
    <row r="43" spans="2:15" s="3" customFormat="1" ht="16.5" customHeight="1">
      <c r="B43" s="29"/>
      <c r="C43" s="18"/>
      <c r="O43" s="24"/>
    </row>
    <row r="44" spans="2:15" s="3" customFormat="1" ht="16.5" customHeight="1">
      <c r="B44" s="29"/>
      <c r="C44" s="12"/>
      <c r="I44" s="16"/>
      <c r="O44" s="25"/>
    </row>
    <row r="45" spans="2:15" s="3" customFormat="1" ht="16.5" customHeight="1">
      <c r="B45" s="29"/>
      <c r="C45" s="12"/>
      <c r="O45" s="25"/>
    </row>
    <row r="46" spans="2:15" s="7" customFormat="1" ht="24" customHeight="1">
      <c r="B46" s="29"/>
      <c r="C46" s="13"/>
      <c r="O46" s="25"/>
    </row>
    <row r="47" spans="2:15" s="7" customFormat="1" ht="24" customHeight="1">
      <c r="B47" s="29"/>
      <c r="C47" s="12"/>
      <c r="O47" s="25"/>
    </row>
    <row r="48" spans="2:15" s="7" customFormat="1" ht="24" customHeight="1">
      <c r="B48" s="29"/>
      <c r="C48" s="12"/>
      <c r="O48" s="25"/>
    </row>
    <row r="49" spans="2:15" s="7" customFormat="1" ht="24" customHeight="1">
      <c r="B49" s="29"/>
      <c r="C49" s="13"/>
      <c r="O49" s="25"/>
    </row>
    <row r="50" spans="2:15" s="7" customFormat="1" ht="24" customHeight="1">
      <c r="B50" s="29"/>
      <c r="C50" s="12"/>
      <c r="O50" s="26"/>
    </row>
    <row r="51" spans="2:15" s="7" customFormat="1" ht="24" customHeight="1">
      <c r="B51" s="29"/>
      <c r="C51" s="12"/>
      <c r="O51" s="23"/>
    </row>
    <row r="52" spans="2:15" s="7" customFormat="1" ht="24" customHeight="1">
      <c r="B52" s="29"/>
      <c r="C52" s="13"/>
      <c r="O52" s="27"/>
    </row>
    <row r="53" spans="2:15" s="7" customFormat="1" ht="24" customHeight="1">
      <c r="B53" s="29"/>
      <c r="C53" s="12"/>
      <c r="O53" s="23"/>
    </row>
    <row r="54" spans="2:15" s="7" customFormat="1" ht="24" customHeight="1">
      <c r="B54" s="29"/>
      <c r="C54" s="12"/>
      <c r="O54" s="23"/>
    </row>
    <row r="55" spans="2:15" s="7" customFormat="1" ht="24" customHeight="1">
      <c r="B55" s="29"/>
      <c r="C55" s="13"/>
      <c r="O55" s="23"/>
    </row>
    <row r="56" spans="2:15" s="7" customFormat="1" ht="24" customHeight="1">
      <c r="B56" s="29"/>
      <c r="C56" s="12"/>
      <c r="O56" s="23"/>
    </row>
    <row r="57" spans="2:15" s="7" customFormat="1" ht="24" customHeight="1">
      <c r="B57" s="84"/>
      <c r="C57" s="84"/>
      <c r="O57" s="23"/>
    </row>
    <row r="58" spans="2:15" s="7" customFormat="1" ht="24" customHeight="1">
      <c r="B58" s="85"/>
      <c r="C58" s="85"/>
      <c r="O58" s="23"/>
    </row>
    <row r="59" spans="2:15" s="7" customFormat="1" ht="24" customHeight="1">
      <c r="B59" s="82"/>
      <c r="C59" s="82"/>
      <c r="O59" s="23"/>
    </row>
    <row r="60" spans="2:15" s="7" customFormat="1" ht="24" customHeight="1">
      <c r="B60" s="82"/>
      <c r="C60" s="82"/>
      <c r="O60" s="23"/>
    </row>
    <row r="61" spans="2:15" s="7" customFormat="1" ht="24" customHeight="1">
      <c r="B61" s="82"/>
      <c r="C61" s="82"/>
      <c r="O61" s="23"/>
    </row>
    <row r="62" spans="2:15" s="7" customFormat="1" ht="20.25">
      <c r="B62" s="82"/>
      <c r="C62" s="82"/>
      <c r="O62" s="23"/>
    </row>
    <row r="63" spans="2:15" s="7" customFormat="1" ht="12.75">
      <c r="B63" s="15"/>
      <c r="C63" s="15"/>
      <c r="O63" s="23"/>
    </row>
    <row r="64" spans="2:15" s="7" customFormat="1" ht="12.75">
      <c r="B64" s="15"/>
      <c r="C64" s="15"/>
      <c r="O64" s="23"/>
    </row>
    <row r="65" spans="2:15" s="7" customFormat="1" ht="12.75">
      <c r="B65" s="15"/>
      <c r="C65" s="15"/>
      <c r="O65" s="23"/>
    </row>
    <row r="66" spans="2:15" s="7" customFormat="1" ht="12.75">
      <c r="B66" s="15"/>
      <c r="C66" s="15"/>
      <c r="O66" s="23"/>
    </row>
    <row r="67" spans="2:3" s="7" customFormat="1" ht="12.75">
      <c r="B67" s="15"/>
      <c r="C67" s="15"/>
    </row>
    <row r="68" spans="2:3" s="7" customFormat="1" ht="12.75">
      <c r="B68" s="15"/>
      <c r="C68" s="15"/>
    </row>
    <row r="69" spans="2:3" s="7" customFormat="1" ht="12.75">
      <c r="B69" s="15"/>
      <c r="C69" s="15"/>
    </row>
    <row r="70" spans="2:3" s="7" customFormat="1" ht="12.75">
      <c r="B70" s="15"/>
      <c r="C70" s="15"/>
    </row>
    <row r="71" spans="2:3" s="7" customFormat="1" ht="12.75">
      <c r="B71" s="15"/>
      <c r="C71" s="15"/>
    </row>
    <row r="72" spans="2:3" s="7" customFormat="1" ht="12.75">
      <c r="B72" s="15"/>
      <c r="C72" s="15"/>
    </row>
    <row r="73" spans="2:3" s="7" customFormat="1" ht="12.75">
      <c r="B73" s="15"/>
      <c r="C73" s="15"/>
    </row>
    <row r="74" spans="2:3" s="7" customFormat="1" ht="12.75">
      <c r="B74" s="15"/>
      <c r="C74" s="15"/>
    </row>
    <row r="75" s="7" customFormat="1" ht="12.75">
      <c r="B75" s="15"/>
    </row>
    <row r="76" s="7" customFormat="1" ht="12.75">
      <c r="B76" s="15"/>
    </row>
    <row r="77" s="7" customFormat="1" ht="12.75">
      <c r="B77" s="15"/>
    </row>
    <row r="78" s="7" customFormat="1" ht="12.75">
      <c r="B78" s="15"/>
    </row>
    <row r="79" s="7" customFormat="1" ht="12.75">
      <c r="B79" s="15"/>
    </row>
    <row r="80" s="7" customFormat="1" ht="12.75">
      <c r="B80" s="15"/>
    </row>
    <row r="81" s="7" customFormat="1" ht="12.75">
      <c r="B81" s="15"/>
    </row>
    <row r="82" s="7" customFormat="1" ht="12.75">
      <c r="B82" s="15"/>
    </row>
    <row r="94" ht="15.75">
      <c r="B94" s="31"/>
    </row>
  </sheetData>
  <sheetProtection/>
  <mergeCells count="12">
    <mergeCell ref="A6:C6"/>
    <mergeCell ref="A7:C7"/>
    <mergeCell ref="A9:C9"/>
    <mergeCell ref="A10:C10"/>
    <mergeCell ref="A11:C11"/>
    <mergeCell ref="B59:C59"/>
    <mergeCell ref="B60:C60"/>
    <mergeCell ref="B61:C61"/>
    <mergeCell ref="B62:C62"/>
    <mergeCell ref="B14:B16"/>
    <mergeCell ref="B57:C57"/>
    <mergeCell ref="B58:C58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10">
      <selection activeCell="M25" sqref="M25"/>
    </sheetView>
  </sheetViews>
  <sheetFormatPr defaultColWidth="9.140625" defaultRowHeight="12.75"/>
  <cols>
    <col min="1" max="1" width="0.85546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72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2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"/>
      <c r="M9" s="50"/>
      <c r="N9" s="54"/>
    </row>
    <row r="10" spans="1:14" s="4" customFormat="1" ht="18">
      <c r="A10" s="87" t="s">
        <v>41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75"/>
      <c r="D14" s="75"/>
      <c r="E14" s="75"/>
      <c r="F14" s="75"/>
      <c r="G14" s="75"/>
      <c r="H14" s="75"/>
      <c r="I14" s="75"/>
      <c r="K14" s="39"/>
      <c r="M14" s="47"/>
      <c r="N14" s="47"/>
    </row>
    <row r="15" spans="2:14" s="3" customFormat="1" ht="16.5">
      <c r="B15" s="83"/>
      <c r="C15" s="75"/>
      <c r="D15" s="75"/>
      <c r="E15" s="75"/>
      <c r="F15" s="75"/>
      <c r="G15" s="75"/>
      <c r="H15" s="75"/>
      <c r="I15" s="75"/>
      <c r="K15" s="40"/>
      <c r="M15" s="47"/>
      <c r="N15" s="47"/>
    </row>
    <row r="16" spans="2:14" s="3" customFormat="1" ht="16.5">
      <c r="B16" s="83"/>
      <c r="C16" s="75"/>
      <c r="D16" s="75"/>
      <c r="E16" s="75"/>
      <c r="F16" s="75"/>
      <c r="G16" s="75"/>
      <c r="H16" s="75"/>
      <c r="I16" s="75"/>
      <c r="K16" s="40"/>
      <c r="M16" s="47"/>
      <c r="N16" s="47"/>
    </row>
    <row r="17" spans="2:14" s="11" customFormat="1" ht="16.5">
      <c r="B17" s="75" t="s">
        <v>1</v>
      </c>
      <c r="C17" s="75"/>
      <c r="D17" s="75"/>
      <c r="E17" s="75"/>
      <c r="F17" s="75"/>
      <c r="G17" s="75"/>
      <c r="H17" s="75"/>
      <c r="I17" s="75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-1159726459.819973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78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f>8268838.35+15942242.63+57107344.67</f>
        <v>81318425.65</v>
      </c>
      <c r="L20" s="47"/>
      <c r="M20" s="66"/>
      <c r="N20" s="47"/>
    </row>
    <row r="21" spans="2:14" s="3" customFormat="1" ht="18">
      <c r="B21" s="75" t="s">
        <v>5</v>
      </c>
      <c r="C21" s="75"/>
      <c r="D21" s="75"/>
      <c r="E21" s="75"/>
      <c r="F21" s="75"/>
      <c r="G21" s="75"/>
      <c r="H21" s="75"/>
      <c r="I21" s="75"/>
      <c r="K21" s="76">
        <f>SUM(K18+K19+K20)</f>
        <v>-1078408034.169973</v>
      </c>
      <c r="M21" s="78"/>
      <c r="N21" s="47"/>
    </row>
    <row r="22" spans="2:14" s="3" customFormat="1" ht="18">
      <c r="B22" s="75" t="s">
        <v>6</v>
      </c>
      <c r="C22" s="75"/>
      <c r="D22" s="75"/>
      <c r="E22" s="75"/>
      <c r="F22" s="75"/>
      <c r="G22" s="75"/>
      <c r="H22" s="75"/>
      <c r="I22" s="75"/>
      <c r="K22" s="77"/>
      <c r="M22" s="78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6">
        <v>0</v>
      </c>
      <c r="M23" s="78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233358751022.51+939329075.65</f>
        <v>234298080098.16</v>
      </c>
      <c r="L24" s="22"/>
      <c r="M24" s="78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1856011058.92</v>
      </c>
      <c r="L25" s="47"/>
      <c r="M25" s="78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6">
        <v>0</v>
      </c>
      <c r="M26" s="78"/>
      <c r="N26" s="47"/>
    </row>
    <row r="27" spans="2:14" s="3" customFormat="1" ht="18">
      <c r="B27" s="75" t="s">
        <v>10</v>
      </c>
      <c r="C27" s="75"/>
      <c r="D27" s="75"/>
      <c r="E27" s="75"/>
      <c r="F27" s="75"/>
      <c r="G27" s="75"/>
      <c r="H27" s="75"/>
      <c r="I27" s="75"/>
      <c r="K27" s="76">
        <f>SUM(K23+K24+K25+K26)</f>
        <v>236154091157.08002</v>
      </c>
      <c r="M27" s="78"/>
      <c r="N27" s="47"/>
    </row>
    <row r="28" spans="2:14" s="3" customFormat="1" ht="18">
      <c r="B28" s="75" t="s">
        <v>11</v>
      </c>
      <c r="C28" s="75"/>
      <c r="D28" s="75"/>
      <c r="E28" s="75"/>
      <c r="F28" s="75"/>
      <c r="G28" s="75"/>
      <c r="H28" s="75"/>
      <c r="I28" s="75"/>
      <c r="K28" s="76">
        <f>SUM(K21+K27)</f>
        <v>235075683122.91003</v>
      </c>
      <c r="M28" s="78"/>
      <c r="N28" s="47"/>
    </row>
    <row r="29" spans="2:14" s="3" customFormat="1" ht="18">
      <c r="B29" s="75" t="s">
        <v>12</v>
      </c>
      <c r="C29" s="75"/>
      <c r="D29" s="75"/>
      <c r="E29" s="75"/>
      <c r="F29" s="75"/>
      <c r="G29" s="75"/>
      <c r="H29" s="75"/>
      <c r="I29" s="75"/>
      <c r="K29" s="66"/>
      <c r="M29" s="47"/>
      <c r="N29" s="47"/>
    </row>
    <row r="30" spans="2:14" s="3" customFormat="1" ht="18">
      <c r="B30" s="75" t="s">
        <v>13</v>
      </c>
      <c r="C30" s="75"/>
      <c r="D30" s="75"/>
      <c r="E30" s="75"/>
      <c r="F30" s="75"/>
      <c r="G30" s="75"/>
      <c r="H30" s="75"/>
      <c r="I30" s="75"/>
      <c r="K30" s="76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76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9812507510.485401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1712399159.4628</v>
      </c>
      <c r="M33" s="47"/>
      <c r="N33" s="47"/>
    </row>
    <row r="34" spans="2:14" s="3" customFormat="1" ht="18">
      <c r="B34" s="75" t="s">
        <v>17</v>
      </c>
      <c r="C34" s="75"/>
      <c r="D34" s="75"/>
      <c r="E34" s="75"/>
      <c r="F34" s="75"/>
      <c r="G34" s="75"/>
      <c r="H34" s="75"/>
      <c r="I34" s="75"/>
      <c r="K34" s="58">
        <f>SUM(K32:K33)</f>
        <v>11524906669.9482</v>
      </c>
      <c r="M34" s="47"/>
      <c r="N34" s="47"/>
    </row>
    <row r="35" spans="2:14" s="3" customFormat="1" ht="18">
      <c r="B35" s="75" t="s">
        <v>18</v>
      </c>
      <c r="C35" s="75"/>
      <c r="D35" s="75"/>
      <c r="E35" s="75"/>
      <c r="F35" s="75"/>
      <c r="G35" s="75"/>
      <c r="H35" s="75"/>
      <c r="I35" s="75"/>
      <c r="K35" s="58"/>
      <c r="M35" s="47"/>
      <c r="N35" s="47"/>
    </row>
    <row r="36" spans="2:14" s="3" customFormat="1" ht="18">
      <c r="B36" s="75" t="s">
        <v>19</v>
      </c>
      <c r="C36" s="75"/>
      <c r="D36" s="75"/>
      <c r="E36" s="75"/>
      <c r="F36" s="75"/>
      <c r="G36" s="75"/>
      <c r="H36" s="75"/>
      <c r="I36" s="75"/>
      <c r="K36" s="58">
        <f>SUM(K34+K35)</f>
        <v>11524906669.9482</v>
      </c>
      <c r="M36" s="47"/>
      <c r="N36" s="47"/>
    </row>
    <row r="37" spans="2:14" s="3" customFormat="1" ht="18">
      <c r="B37" s="75" t="s">
        <v>20</v>
      </c>
      <c r="C37" s="75"/>
      <c r="D37" s="75"/>
      <c r="E37" s="75"/>
      <c r="F37" s="75"/>
      <c r="G37" s="75"/>
      <c r="H37" s="75"/>
      <c r="I37" s="75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223550776452.96182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75" t="s">
        <v>24</v>
      </c>
      <c r="C41" s="75"/>
      <c r="D41" s="75"/>
      <c r="E41" s="75"/>
      <c r="F41" s="75"/>
      <c r="G41" s="75"/>
      <c r="H41" s="75"/>
      <c r="I41" s="75"/>
      <c r="K41" s="60"/>
      <c r="M41" s="47"/>
      <c r="N41" s="47"/>
    </row>
    <row r="42" spans="2:14" s="3" customFormat="1" ht="18">
      <c r="B42" s="75" t="s">
        <v>25</v>
      </c>
      <c r="C42" s="75"/>
      <c r="D42" s="75"/>
      <c r="E42" s="75"/>
      <c r="F42" s="75"/>
      <c r="G42" s="75"/>
      <c r="H42" s="75"/>
      <c r="I42" s="75"/>
      <c r="K42" s="61">
        <f>SUM(K36+K38)</f>
        <v>235075683122.91003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  <row r="46" ht="12.75">
      <c r="K46" s="67"/>
    </row>
  </sheetData>
  <sheetProtection/>
  <mergeCells count="6">
    <mergeCell ref="A11:K11"/>
    <mergeCell ref="B14:B16"/>
    <mergeCell ref="A6:K6"/>
    <mergeCell ref="A7:K7"/>
    <mergeCell ref="A9:K9"/>
    <mergeCell ref="A10:K10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13">
      <selection activeCell="L33" sqref="L33"/>
    </sheetView>
  </sheetViews>
  <sheetFormatPr defaultColWidth="9.140625" defaultRowHeight="12.75"/>
  <cols>
    <col min="1" max="1" width="0.85546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72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2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"/>
      <c r="M9" s="50"/>
      <c r="N9" s="54"/>
    </row>
    <row r="10" spans="1:14" s="4" customFormat="1" ht="18">
      <c r="A10" s="87" t="s">
        <v>42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79"/>
      <c r="D14" s="79"/>
      <c r="E14" s="79"/>
      <c r="F14" s="79"/>
      <c r="G14" s="79"/>
      <c r="H14" s="79"/>
      <c r="I14" s="79"/>
      <c r="K14" s="39"/>
      <c r="M14" s="47"/>
      <c r="N14" s="47"/>
    </row>
    <row r="15" spans="2:14" s="3" customFormat="1" ht="16.5">
      <c r="B15" s="83"/>
      <c r="C15" s="79"/>
      <c r="D15" s="79"/>
      <c r="E15" s="79"/>
      <c r="F15" s="79"/>
      <c r="G15" s="79"/>
      <c r="H15" s="79"/>
      <c r="I15" s="79"/>
      <c r="K15" s="40"/>
      <c r="M15" s="47"/>
      <c r="N15" s="47"/>
    </row>
    <row r="16" spans="2:14" s="3" customFormat="1" ht="16.5">
      <c r="B16" s="83"/>
      <c r="C16" s="79"/>
      <c r="D16" s="79"/>
      <c r="E16" s="79"/>
      <c r="F16" s="79"/>
      <c r="G16" s="79"/>
      <c r="H16" s="79"/>
      <c r="I16" s="79"/>
      <c r="K16" s="40"/>
      <c r="M16" s="47"/>
      <c r="N16" s="47"/>
    </row>
    <row r="17" spans="2:14" s="11" customFormat="1" ht="16.5">
      <c r="B17" s="79" t="s">
        <v>1</v>
      </c>
      <c r="C17" s="79"/>
      <c r="D17" s="79"/>
      <c r="E17" s="79"/>
      <c r="F17" s="79"/>
      <c r="G17" s="79"/>
      <c r="H17" s="79"/>
      <c r="I17" s="79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337608814.49000025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78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f>8020664.65+8253872.1+75214722.07+9665488.77+3544012.2</f>
        <v>104698759.78999999</v>
      </c>
      <c r="L20" s="47"/>
      <c r="M20" s="66"/>
      <c r="N20" s="47"/>
    </row>
    <row r="21" spans="2:14" s="3" customFormat="1" ht="18">
      <c r="B21" s="79" t="s">
        <v>5</v>
      </c>
      <c r="C21" s="79"/>
      <c r="D21" s="79"/>
      <c r="E21" s="79"/>
      <c r="F21" s="79"/>
      <c r="G21" s="79"/>
      <c r="H21" s="79"/>
      <c r="I21" s="79"/>
      <c r="K21" s="76">
        <f>SUM(K18+K19+K20)</f>
        <v>442307574.2800002</v>
      </c>
      <c r="M21" s="78"/>
      <c r="N21" s="47"/>
    </row>
    <row r="22" spans="2:14" s="3" customFormat="1" ht="18">
      <c r="B22" s="79" t="s">
        <v>6</v>
      </c>
      <c r="C22" s="79"/>
      <c r="D22" s="79"/>
      <c r="E22" s="79"/>
      <c r="F22" s="79"/>
      <c r="G22" s="79"/>
      <c r="H22" s="79"/>
      <c r="I22" s="79"/>
      <c r="K22" s="77"/>
      <c r="M22" s="78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6">
        <v>0</v>
      </c>
      <c r="M23" s="78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234298080098.16+380320160.28</f>
        <v>234678400258.44</v>
      </c>
      <c r="L24" s="22"/>
      <c r="M24" s="78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1854201019.4099998</v>
      </c>
      <c r="L25" s="47"/>
      <c r="M25" s="78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6">
        <v>0</v>
      </c>
      <c r="M26" s="78"/>
      <c r="N26" s="47"/>
    </row>
    <row r="27" spans="2:14" s="3" customFormat="1" ht="18">
      <c r="B27" s="79" t="s">
        <v>10</v>
      </c>
      <c r="C27" s="79"/>
      <c r="D27" s="79"/>
      <c r="E27" s="79"/>
      <c r="F27" s="79"/>
      <c r="G27" s="79"/>
      <c r="H27" s="79"/>
      <c r="I27" s="79"/>
      <c r="K27" s="76">
        <f>SUM(K23+K24+K25+K26)</f>
        <v>236532601277.85</v>
      </c>
      <c r="L27" s="80"/>
      <c r="M27" s="78"/>
      <c r="N27" s="47"/>
    </row>
    <row r="28" spans="2:14" s="3" customFormat="1" ht="18">
      <c r="B28" s="79" t="s">
        <v>11</v>
      </c>
      <c r="C28" s="79"/>
      <c r="D28" s="79"/>
      <c r="E28" s="79"/>
      <c r="F28" s="79"/>
      <c r="G28" s="79"/>
      <c r="H28" s="79"/>
      <c r="I28" s="79"/>
      <c r="K28" s="76">
        <f>SUM(K21+K27)</f>
        <v>236974908852.13</v>
      </c>
      <c r="M28" s="78"/>
      <c r="N28" s="47"/>
    </row>
    <row r="29" spans="2:14" s="3" customFormat="1" ht="18">
      <c r="B29" s="79" t="s">
        <v>12</v>
      </c>
      <c r="C29" s="79"/>
      <c r="D29" s="79"/>
      <c r="E29" s="79"/>
      <c r="F29" s="79"/>
      <c r="G29" s="79"/>
      <c r="H29" s="79"/>
      <c r="I29" s="79"/>
      <c r="K29" s="66"/>
      <c r="M29" s="47"/>
      <c r="N29" s="47"/>
    </row>
    <row r="30" spans="2:14" s="3" customFormat="1" ht="18">
      <c r="B30" s="79" t="s">
        <v>13</v>
      </c>
      <c r="C30" s="79"/>
      <c r="D30" s="79"/>
      <c r="E30" s="79"/>
      <c r="F30" s="79"/>
      <c r="G30" s="79"/>
      <c r="H30" s="79"/>
      <c r="I30" s="79"/>
      <c r="K30" s="76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76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10768555823.641602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1728231398.4624</v>
      </c>
      <c r="M33" s="47"/>
      <c r="N33" s="47"/>
    </row>
    <row r="34" spans="2:14" s="3" customFormat="1" ht="18">
      <c r="B34" s="79" t="s">
        <v>17</v>
      </c>
      <c r="C34" s="79"/>
      <c r="D34" s="79"/>
      <c r="E34" s="79"/>
      <c r="F34" s="79"/>
      <c r="G34" s="79"/>
      <c r="H34" s="79"/>
      <c r="I34" s="79"/>
      <c r="K34" s="76">
        <f>SUM(K32:K33)</f>
        <v>12496787222.104002</v>
      </c>
      <c r="M34" s="47"/>
      <c r="N34" s="47"/>
    </row>
    <row r="35" spans="2:14" s="3" customFormat="1" ht="18">
      <c r="B35" s="79" t="s">
        <v>18</v>
      </c>
      <c r="C35" s="79"/>
      <c r="D35" s="79"/>
      <c r="E35" s="79"/>
      <c r="F35" s="79"/>
      <c r="G35" s="79"/>
      <c r="H35" s="79"/>
      <c r="I35" s="79"/>
      <c r="K35" s="76"/>
      <c r="M35" s="47"/>
      <c r="N35" s="47"/>
    </row>
    <row r="36" spans="2:14" s="3" customFormat="1" ht="18">
      <c r="B36" s="79" t="s">
        <v>19</v>
      </c>
      <c r="C36" s="79"/>
      <c r="D36" s="79"/>
      <c r="E36" s="79"/>
      <c r="F36" s="79"/>
      <c r="G36" s="79"/>
      <c r="H36" s="79"/>
      <c r="I36" s="79"/>
      <c r="K36" s="58">
        <f>SUM(K34+K35)</f>
        <v>12496787222.104002</v>
      </c>
      <c r="M36" s="47"/>
      <c r="N36" s="47"/>
    </row>
    <row r="37" spans="2:14" s="3" customFormat="1" ht="18">
      <c r="B37" s="79" t="s">
        <v>20</v>
      </c>
      <c r="C37" s="79"/>
      <c r="D37" s="79"/>
      <c r="E37" s="79"/>
      <c r="F37" s="79"/>
      <c r="G37" s="79"/>
      <c r="H37" s="79"/>
      <c r="I37" s="79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224478121630.026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79" t="s">
        <v>24</v>
      </c>
      <c r="C41" s="79"/>
      <c r="D41" s="79"/>
      <c r="E41" s="79"/>
      <c r="F41" s="79"/>
      <c r="G41" s="79"/>
      <c r="H41" s="79"/>
      <c r="I41" s="79"/>
      <c r="K41" s="60"/>
      <c r="M41" s="47"/>
      <c r="N41" s="47"/>
    </row>
    <row r="42" spans="2:14" s="3" customFormat="1" ht="18">
      <c r="B42" s="79" t="s">
        <v>25</v>
      </c>
      <c r="C42" s="79"/>
      <c r="D42" s="79"/>
      <c r="E42" s="79"/>
      <c r="F42" s="79"/>
      <c r="G42" s="79"/>
      <c r="H42" s="79"/>
      <c r="I42" s="79"/>
      <c r="K42" s="61">
        <f>SUM(K36+K38)</f>
        <v>236974908852.13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  <row r="46" ht="12.75">
      <c r="K46" s="67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PageLayoutView="0" workbookViewId="0" topLeftCell="A16">
      <selection activeCell="K32" sqref="K32:K33"/>
    </sheetView>
  </sheetViews>
  <sheetFormatPr defaultColWidth="9.140625" defaultRowHeight="12.75"/>
  <cols>
    <col min="1" max="1" width="0.85546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72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2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"/>
      <c r="M9" s="50"/>
      <c r="N9" s="54"/>
    </row>
    <row r="10" spans="1:14" s="4" customFormat="1" ht="18">
      <c r="A10" s="87" t="s">
        <v>43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81"/>
      <c r="D14" s="81"/>
      <c r="E14" s="81"/>
      <c r="F14" s="81"/>
      <c r="G14" s="81"/>
      <c r="H14" s="81"/>
      <c r="I14" s="81"/>
      <c r="K14" s="39"/>
      <c r="M14" s="47"/>
      <c r="N14" s="47"/>
    </row>
    <row r="15" spans="2:14" s="3" customFormat="1" ht="16.5">
      <c r="B15" s="83"/>
      <c r="C15" s="81"/>
      <c r="D15" s="81"/>
      <c r="E15" s="81"/>
      <c r="F15" s="81"/>
      <c r="G15" s="81"/>
      <c r="H15" s="81"/>
      <c r="I15" s="81"/>
      <c r="K15" s="40"/>
      <c r="M15" s="47"/>
      <c r="N15" s="47"/>
    </row>
    <row r="16" spans="2:14" s="3" customFormat="1" ht="16.5">
      <c r="B16" s="83"/>
      <c r="C16" s="81"/>
      <c r="D16" s="81"/>
      <c r="E16" s="81"/>
      <c r="F16" s="81"/>
      <c r="G16" s="81"/>
      <c r="H16" s="81"/>
      <c r="I16" s="81"/>
      <c r="K16" s="40"/>
      <c r="M16" s="47"/>
      <c r="N16" s="47"/>
    </row>
    <row r="17" spans="2:14" s="11" customFormat="1" ht="16.5">
      <c r="B17" s="81" t="s">
        <v>1</v>
      </c>
      <c r="C17" s="81"/>
      <c r="D17" s="81"/>
      <c r="E17" s="81"/>
      <c r="F17" s="81"/>
      <c r="G17" s="81"/>
      <c r="H17" s="81"/>
      <c r="I17" s="81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653733768.1399987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78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v>110816317.00829999</v>
      </c>
      <c r="L20" s="47"/>
      <c r="M20" s="66"/>
      <c r="N20" s="47"/>
    </row>
    <row r="21" spans="2:14" s="3" customFormat="1" ht="18">
      <c r="B21" s="81" t="s">
        <v>5</v>
      </c>
      <c r="C21" s="81"/>
      <c r="D21" s="81"/>
      <c r="E21" s="81"/>
      <c r="F21" s="81"/>
      <c r="G21" s="81"/>
      <c r="H21" s="81"/>
      <c r="I21" s="81"/>
      <c r="K21" s="76">
        <f>SUM(K18+K19+K20)</f>
        <v>764550085.1482986</v>
      </c>
      <c r="M21" s="78"/>
      <c r="N21" s="47"/>
    </row>
    <row r="22" spans="2:14" s="3" customFormat="1" ht="18">
      <c r="B22" s="81" t="s">
        <v>6</v>
      </c>
      <c r="C22" s="81"/>
      <c r="D22" s="81"/>
      <c r="E22" s="81"/>
      <c r="F22" s="81"/>
      <c r="G22" s="81"/>
      <c r="H22" s="81"/>
      <c r="I22" s="81"/>
      <c r="K22" s="77"/>
      <c r="M22" s="78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6">
        <v>0</v>
      </c>
      <c r="M23" s="78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234678400258.44+1221535672.66</f>
        <v>235899935931.1</v>
      </c>
      <c r="L24" s="22"/>
      <c r="M24" s="78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1836832740.46</v>
      </c>
      <c r="L25" s="47"/>
      <c r="M25" s="78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6">
        <v>0</v>
      </c>
      <c r="L26" s="80"/>
      <c r="M26" s="78"/>
      <c r="N26" s="47"/>
    </row>
    <row r="27" spans="2:14" s="3" customFormat="1" ht="18">
      <c r="B27" s="81" t="s">
        <v>10</v>
      </c>
      <c r="C27" s="81"/>
      <c r="D27" s="81"/>
      <c r="E27" s="81"/>
      <c r="F27" s="81"/>
      <c r="G27" s="81"/>
      <c r="H27" s="81"/>
      <c r="I27" s="81"/>
      <c r="K27" s="76">
        <f>SUM(K23+K24+K25+K26)</f>
        <v>237736768671.56</v>
      </c>
      <c r="L27" s="80"/>
      <c r="M27" s="78"/>
      <c r="N27" s="47"/>
    </row>
    <row r="28" spans="2:14" s="3" customFormat="1" ht="18">
      <c r="B28" s="81" t="s">
        <v>11</v>
      </c>
      <c r="C28" s="81"/>
      <c r="D28" s="81"/>
      <c r="E28" s="81"/>
      <c r="F28" s="81"/>
      <c r="G28" s="81"/>
      <c r="H28" s="81"/>
      <c r="I28" s="81"/>
      <c r="K28" s="76">
        <f>SUM(K21+K27)</f>
        <v>238501318756.70828</v>
      </c>
      <c r="M28" s="78"/>
      <c r="N28" s="47"/>
    </row>
    <row r="29" spans="2:14" s="3" customFormat="1" ht="18">
      <c r="B29" s="81" t="s">
        <v>12</v>
      </c>
      <c r="C29" s="81"/>
      <c r="D29" s="81"/>
      <c r="E29" s="81"/>
      <c r="F29" s="81"/>
      <c r="G29" s="81"/>
      <c r="H29" s="81"/>
      <c r="I29" s="81"/>
      <c r="K29" s="66"/>
      <c r="M29" s="47"/>
      <c r="N29" s="47"/>
    </row>
    <row r="30" spans="2:14" s="3" customFormat="1" ht="18">
      <c r="B30" s="81" t="s">
        <v>13</v>
      </c>
      <c r="C30" s="81"/>
      <c r="D30" s="81"/>
      <c r="E30" s="81"/>
      <c r="F30" s="81"/>
      <c r="G30" s="81"/>
      <c r="H30" s="81"/>
      <c r="I30" s="81"/>
      <c r="K30" s="76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76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14359643329.278399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1599150215.8708</v>
      </c>
      <c r="M33" s="47"/>
      <c r="N33" s="47"/>
    </row>
    <row r="34" spans="2:14" s="3" customFormat="1" ht="18">
      <c r="B34" s="81" t="s">
        <v>17</v>
      </c>
      <c r="C34" s="81"/>
      <c r="D34" s="81"/>
      <c r="E34" s="81"/>
      <c r="F34" s="81"/>
      <c r="G34" s="81"/>
      <c r="H34" s="81"/>
      <c r="I34" s="81"/>
      <c r="K34" s="76">
        <f>SUM(K32:K33)</f>
        <v>15958793545.149199</v>
      </c>
      <c r="M34" s="47"/>
      <c r="N34" s="47"/>
    </row>
    <row r="35" spans="2:14" s="3" customFormat="1" ht="18">
      <c r="B35" s="81" t="s">
        <v>18</v>
      </c>
      <c r="C35" s="81"/>
      <c r="D35" s="81"/>
      <c r="E35" s="81"/>
      <c r="F35" s="81"/>
      <c r="G35" s="81"/>
      <c r="H35" s="81"/>
      <c r="I35" s="81"/>
      <c r="K35" s="76"/>
      <c r="M35" s="47"/>
      <c r="N35" s="47"/>
    </row>
    <row r="36" spans="2:14" s="3" customFormat="1" ht="18">
      <c r="B36" s="81" t="s">
        <v>19</v>
      </c>
      <c r="C36" s="81"/>
      <c r="D36" s="81"/>
      <c r="E36" s="81"/>
      <c r="F36" s="81"/>
      <c r="G36" s="81"/>
      <c r="H36" s="81"/>
      <c r="I36" s="81"/>
      <c r="K36" s="58">
        <f>SUM(K34+K35)</f>
        <v>15958793545.149199</v>
      </c>
      <c r="M36" s="47"/>
      <c r="N36" s="47"/>
    </row>
    <row r="37" spans="2:14" s="3" customFormat="1" ht="18">
      <c r="B37" s="81" t="s">
        <v>20</v>
      </c>
      <c r="C37" s="81"/>
      <c r="D37" s="81"/>
      <c r="E37" s="81"/>
      <c r="F37" s="81"/>
      <c r="G37" s="81"/>
      <c r="H37" s="81"/>
      <c r="I37" s="81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222542525211.55908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81" t="s">
        <v>24</v>
      </c>
      <c r="C41" s="81"/>
      <c r="D41" s="81"/>
      <c r="E41" s="81"/>
      <c r="F41" s="81"/>
      <c r="G41" s="81"/>
      <c r="H41" s="81"/>
      <c r="I41" s="81"/>
      <c r="K41" s="60"/>
      <c r="M41" s="47"/>
      <c r="N41" s="47"/>
    </row>
    <row r="42" spans="2:14" s="3" customFormat="1" ht="18">
      <c r="B42" s="81" t="s">
        <v>25</v>
      </c>
      <c r="C42" s="81"/>
      <c r="D42" s="81"/>
      <c r="E42" s="81"/>
      <c r="F42" s="81"/>
      <c r="G42" s="81"/>
      <c r="H42" s="81"/>
      <c r="I42" s="81"/>
      <c r="K42" s="61">
        <f>SUM(K36+K38)</f>
        <v>238501318756.70828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  <row r="46" ht="12.75">
      <c r="K46" s="67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70" zoomScaleNormal="70" zoomScalePageLayoutView="0" workbookViewId="0" topLeftCell="A1">
      <selection activeCell="G6" sqref="G6"/>
    </sheetView>
  </sheetViews>
  <sheetFormatPr defaultColWidth="9.140625" defaultRowHeight="12.75"/>
  <cols>
    <col min="1" max="1" width="9.140625" style="7" customWidth="1"/>
    <col min="2" max="2" width="86.00390625" style="2" customWidth="1"/>
    <col min="3" max="3" width="33.28125" style="1" customWidth="1"/>
    <col min="4" max="4" width="9.140625" style="7" customWidth="1"/>
    <col min="5" max="16384" width="9.140625" style="1" customWidth="1"/>
  </cols>
  <sheetData>
    <row r="1" spans="1:4" s="4" customFormat="1" ht="12.75">
      <c r="A1" s="7"/>
      <c r="B1" s="9"/>
      <c r="D1" s="7"/>
    </row>
    <row r="2" spans="1:4" s="4" customFormat="1" ht="12.75">
      <c r="A2" s="7"/>
      <c r="B2" s="9"/>
      <c r="D2" s="7"/>
    </row>
    <row r="3" spans="1:4" s="4" customFormat="1" ht="12.75">
      <c r="A3" s="7"/>
      <c r="B3" s="9"/>
      <c r="D3" s="7"/>
    </row>
    <row r="4" spans="1:4" s="4" customFormat="1" ht="12.75">
      <c r="A4" s="7"/>
      <c r="B4" s="9"/>
      <c r="D4" s="7"/>
    </row>
    <row r="5" spans="1:4" s="4" customFormat="1" ht="22.5" customHeight="1">
      <c r="A5" s="7"/>
      <c r="B5" s="8"/>
      <c r="D5" s="7"/>
    </row>
    <row r="6" spans="1:4" s="4" customFormat="1" ht="20.25">
      <c r="A6" s="86" t="s">
        <v>26</v>
      </c>
      <c r="B6" s="86"/>
      <c r="C6" s="86"/>
      <c r="D6" s="72"/>
    </row>
    <row r="7" spans="1:4" s="4" customFormat="1" ht="20.25">
      <c r="A7" s="86" t="s">
        <v>33</v>
      </c>
      <c r="B7" s="86"/>
      <c r="C7" s="86"/>
      <c r="D7" s="72"/>
    </row>
    <row r="8" spans="1:4" s="4" customFormat="1" ht="12.75">
      <c r="A8" s="7"/>
      <c r="B8" s="6"/>
      <c r="C8" s="6"/>
      <c r="D8" s="7"/>
    </row>
    <row r="9" spans="1:4" s="4" customFormat="1" ht="18">
      <c r="A9" s="87" t="s">
        <v>28</v>
      </c>
      <c r="B9" s="87"/>
      <c r="C9" s="87"/>
      <c r="D9" s="7"/>
    </row>
    <row r="10" spans="1:4" s="4" customFormat="1" ht="18">
      <c r="A10" s="87" t="s">
        <v>35</v>
      </c>
      <c r="B10" s="87"/>
      <c r="C10" s="87"/>
      <c r="D10" s="7"/>
    </row>
    <row r="11" spans="1:4" s="4" customFormat="1" ht="19.5" customHeight="1">
      <c r="A11" s="88" t="s">
        <v>36</v>
      </c>
      <c r="B11" s="88"/>
      <c r="C11" s="88"/>
      <c r="D11" s="7"/>
    </row>
    <row r="12" spans="1:4" s="4" customFormat="1" ht="19.5" customHeight="1">
      <c r="A12" s="7"/>
      <c r="B12" s="9"/>
      <c r="C12" s="5"/>
      <c r="D12" s="7"/>
    </row>
    <row r="13" spans="1:4" s="4" customFormat="1" ht="19.5" customHeight="1">
      <c r="A13" s="7"/>
      <c r="B13" s="9"/>
      <c r="C13" s="5"/>
      <c r="D13" s="7"/>
    </row>
    <row r="14" spans="2:3" s="3" customFormat="1" ht="10.5" customHeight="1">
      <c r="B14" s="83" t="s">
        <v>0</v>
      </c>
      <c r="C14" s="39"/>
    </row>
    <row r="15" spans="2:3" s="3" customFormat="1" ht="12" customHeight="1">
      <c r="B15" s="83"/>
      <c r="C15" s="11"/>
    </row>
    <row r="16" spans="2:3" s="3" customFormat="1" ht="45.75" customHeight="1" hidden="1" thickBot="1">
      <c r="B16" s="83"/>
      <c r="C16" s="11"/>
    </row>
    <row r="17" spans="2:3" s="11" customFormat="1" ht="16.5" customHeight="1">
      <c r="B17" s="33" t="s">
        <v>1</v>
      </c>
      <c r="C17" s="14"/>
    </row>
    <row r="18" spans="2:3" s="10" customFormat="1" ht="16.5" customHeight="1">
      <c r="B18" s="16" t="s">
        <v>2</v>
      </c>
      <c r="C18" s="34">
        <v>9985656314.78</v>
      </c>
    </row>
    <row r="19" spans="2:3" s="3" customFormat="1" ht="16.5" customHeight="1">
      <c r="B19" s="16" t="s">
        <v>3</v>
      </c>
      <c r="C19" s="17"/>
    </row>
    <row r="20" spans="2:3" s="3" customFormat="1" ht="16.5" customHeight="1">
      <c r="B20" s="16" t="s">
        <v>4</v>
      </c>
      <c r="C20" s="17">
        <v>36228301.57</v>
      </c>
    </row>
    <row r="21" spans="2:3" s="3" customFormat="1" ht="16.5" customHeight="1">
      <c r="B21" s="33" t="s">
        <v>5</v>
      </c>
      <c r="C21" s="18">
        <f>SUM(C18+C19+C20)</f>
        <v>10021884616.35</v>
      </c>
    </row>
    <row r="22" spans="2:3" s="3" customFormat="1" ht="16.5" customHeight="1">
      <c r="B22" s="33" t="s">
        <v>6</v>
      </c>
      <c r="C22" s="19"/>
    </row>
    <row r="23" spans="2:3" s="3" customFormat="1" ht="16.5" customHeight="1">
      <c r="B23" s="16" t="s">
        <v>7</v>
      </c>
      <c r="C23" s="17">
        <v>0</v>
      </c>
    </row>
    <row r="24" spans="2:3" s="3" customFormat="1" ht="16.5" customHeight="1">
      <c r="B24" s="16" t="s">
        <v>27</v>
      </c>
      <c r="C24" s="17">
        <v>221407679586.3</v>
      </c>
    </row>
    <row r="25" spans="2:3" s="3" customFormat="1" ht="16.5" customHeight="1">
      <c r="B25" s="16" t="s">
        <v>8</v>
      </c>
      <c r="C25" s="17">
        <v>1851815327.2</v>
      </c>
    </row>
    <row r="26" spans="2:3" s="3" customFormat="1" ht="16.5" customHeight="1">
      <c r="B26" s="16" t="s">
        <v>9</v>
      </c>
      <c r="C26" s="17">
        <v>0</v>
      </c>
    </row>
    <row r="27" spans="2:3" s="3" customFormat="1" ht="16.5" customHeight="1">
      <c r="B27" s="33" t="s">
        <v>10</v>
      </c>
      <c r="C27" s="18">
        <f>SUM(C23+C24+C25+C26)</f>
        <v>223259494913.5</v>
      </c>
    </row>
    <row r="28" spans="2:3" s="3" customFormat="1" ht="16.5" customHeight="1">
      <c r="B28" s="33" t="s">
        <v>11</v>
      </c>
      <c r="C28" s="18">
        <f>SUM(C21+C27)</f>
        <v>233281379529.85</v>
      </c>
    </row>
    <row r="29" spans="2:3" s="3" customFormat="1" ht="16.5" customHeight="1">
      <c r="B29" s="33" t="s">
        <v>12</v>
      </c>
      <c r="C29" s="17"/>
    </row>
    <row r="30" spans="2:3" s="3" customFormat="1" ht="17.25" customHeight="1">
      <c r="B30" s="33" t="s">
        <v>13</v>
      </c>
      <c r="C30" s="20"/>
    </row>
    <row r="31" spans="2:3" s="3" customFormat="1" ht="16.5" customHeight="1">
      <c r="B31" s="16" t="s">
        <v>14</v>
      </c>
      <c r="C31" s="18">
        <v>0</v>
      </c>
    </row>
    <row r="32" spans="2:3" s="3" customFormat="1" ht="16.5" customHeight="1">
      <c r="B32" s="16" t="s">
        <v>15</v>
      </c>
      <c r="C32" s="17">
        <v>5079959607.9</v>
      </c>
    </row>
    <row r="33" spans="2:3" s="3" customFormat="1" ht="16.5" customHeight="1">
      <c r="B33" s="16" t="s">
        <v>16</v>
      </c>
      <c r="C33" s="17">
        <v>4251378589.32</v>
      </c>
    </row>
    <row r="34" spans="2:3" s="3" customFormat="1" ht="16.5" customHeight="1">
      <c r="B34" s="33" t="s">
        <v>17</v>
      </c>
      <c r="C34" s="18">
        <f>SUM(C32:C33)</f>
        <v>9331338197.22</v>
      </c>
    </row>
    <row r="35" spans="2:3" s="3" customFormat="1" ht="16.5" customHeight="1">
      <c r="B35" s="33" t="s">
        <v>18</v>
      </c>
      <c r="C35" s="18"/>
    </row>
    <row r="36" spans="2:3" s="3" customFormat="1" ht="16.5" customHeight="1">
      <c r="B36" s="33" t="s">
        <v>19</v>
      </c>
      <c r="C36" s="18">
        <f>SUM(C34+C35)</f>
        <v>9331338197.22</v>
      </c>
    </row>
    <row r="37" spans="2:3" s="3" customFormat="1" ht="16.5" customHeight="1">
      <c r="B37" s="33" t="s">
        <v>20</v>
      </c>
      <c r="C37" s="18"/>
    </row>
    <row r="38" spans="2:3" s="3" customFormat="1" ht="16.5" customHeight="1">
      <c r="B38" s="16" t="s">
        <v>21</v>
      </c>
      <c r="C38" s="17">
        <f>SUM(C28-C36)</f>
        <v>223950041332.63</v>
      </c>
    </row>
    <row r="39" spans="2:3" s="3" customFormat="1" ht="16.5" customHeight="1">
      <c r="B39" s="16" t="s">
        <v>22</v>
      </c>
      <c r="C39" s="17"/>
    </row>
    <row r="40" spans="2:3" s="3" customFormat="1" ht="16.5" customHeight="1">
      <c r="B40" s="16" t="s">
        <v>23</v>
      </c>
      <c r="C40" s="18"/>
    </row>
    <row r="41" spans="2:3" s="3" customFormat="1" ht="16.5" customHeight="1">
      <c r="B41" s="33" t="s">
        <v>24</v>
      </c>
      <c r="C41" s="17"/>
    </row>
    <row r="42" spans="2:3" s="3" customFormat="1" ht="16.5" customHeight="1">
      <c r="B42" s="33" t="s">
        <v>25</v>
      </c>
      <c r="C42" s="21">
        <f>SUM(C36+C38)</f>
        <v>233281379529.85</v>
      </c>
    </row>
    <row r="43" spans="2:3" s="3" customFormat="1" ht="16.5" customHeight="1">
      <c r="B43" s="33"/>
      <c r="C43" s="18"/>
    </row>
    <row r="44" spans="2:3" s="3" customFormat="1" ht="16.5" customHeight="1">
      <c r="B44" s="33"/>
      <c r="C44" s="12"/>
    </row>
    <row r="45" spans="2:3" s="3" customFormat="1" ht="16.5" customHeight="1">
      <c r="B45" s="33"/>
      <c r="C45" s="12"/>
    </row>
    <row r="46" spans="2:3" s="7" customFormat="1" ht="24" customHeight="1">
      <c r="B46" s="33"/>
      <c r="C46" s="13"/>
    </row>
    <row r="47" spans="2:3" s="7" customFormat="1" ht="24" customHeight="1">
      <c r="B47" s="33"/>
      <c r="C47" s="12"/>
    </row>
    <row r="48" spans="2:3" s="7" customFormat="1" ht="24" customHeight="1">
      <c r="B48" s="33"/>
      <c r="C48" s="12"/>
    </row>
    <row r="49" spans="2:3" s="7" customFormat="1" ht="24" customHeight="1">
      <c r="B49" s="33"/>
      <c r="C49" s="13"/>
    </row>
    <row r="50" spans="2:3" s="7" customFormat="1" ht="24" customHeight="1">
      <c r="B50" s="33"/>
      <c r="C50" s="12"/>
    </row>
    <row r="51" spans="2:3" s="7" customFormat="1" ht="24" customHeight="1">
      <c r="B51" s="33"/>
      <c r="C51" s="12"/>
    </row>
    <row r="52" spans="2:3" s="7" customFormat="1" ht="24" customHeight="1">
      <c r="B52" s="33"/>
      <c r="C52" s="13"/>
    </row>
    <row r="53" spans="2:3" s="7" customFormat="1" ht="24" customHeight="1">
      <c r="B53" s="33"/>
      <c r="C53" s="12"/>
    </row>
    <row r="54" spans="2:3" s="7" customFormat="1" ht="24" customHeight="1">
      <c r="B54" s="33"/>
      <c r="C54" s="12"/>
    </row>
    <row r="55" spans="2:3" s="7" customFormat="1" ht="24" customHeight="1">
      <c r="B55" s="33"/>
      <c r="C55" s="13"/>
    </row>
  </sheetData>
  <sheetProtection/>
  <mergeCells count="6">
    <mergeCell ref="A6:C6"/>
    <mergeCell ref="A7:C7"/>
    <mergeCell ref="A9:C9"/>
    <mergeCell ref="A10:C10"/>
    <mergeCell ref="A11:C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0" zoomScaleNormal="70" zoomScalePageLayoutView="0" workbookViewId="0" topLeftCell="A1">
      <selection activeCell="A7" sqref="A7:L7"/>
    </sheetView>
  </sheetViews>
  <sheetFormatPr defaultColWidth="9.140625" defaultRowHeight="12.75"/>
  <cols>
    <col min="1" max="1" width="9.140625" style="1" customWidth="1"/>
    <col min="2" max="9" width="9.140625" style="7" customWidth="1"/>
    <col min="10" max="10" width="12.140625" style="7" customWidth="1"/>
    <col min="11" max="11" width="33.28125" style="46" customWidth="1"/>
    <col min="12" max="12" width="9.140625" style="7" customWidth="1"/>
    <col min="13" max="13" width="25.8515625" style="48" bestFit="1" customWidth="1"/>
    <col min="14" max="14" width="20.7109375" style="55" bestFit="1" customWidth="1"/>
    <col min="15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30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35"/>
      <c r="D14" s="35"/>
      <c r="E14" s="35"/>
      <c r="F14" s="35"/>
      <c r="G14" s="35"/>
      <c r="H14" s="35"/>
      <c r="I14" s="35"/>
      <c r="K14" s="39"/>
      <c r="M14" s="47"/>
      <c r="N14" s="47"/>
    </row>
    <row r="15" spans="2:14" s="3" customFormat="1" ht="16.5">
      <c r="B15" s="83"/>
      <c r="C15" s="35"/>
      <c r="D15" s="35"/>
      <c r="E15" s="35"/>
      <c r="F15" s="35"/>
      <c r="G15" s="35"/>
      <c r="H15" s="35"/>
      <c r="I15" s="35"/>
      <c r="K15" s="40"/>
      <c r="M15" s="47"/>
      <c r="N15" s="47"/>
    </row>
    <row r="16" spans="2:14" s="3" customFormat="1" ht="16.5">
      <c r="B16" s="83"/>
      <c r="C16" s="35"/>
      <c r="D16" s="35"/>
      <c r="E16" s="35"/>
      <c r="F16" s="35"/>
      <c r="G16" s="35"/>
      <c r="H16" s="35"/>
      <c r="I16" s="35"/>
      <c r="K16" s="40"/>
      <c r="M16" s="47"/>
      <c r="N16" s="47"/>
    </row>
    <row r="17" spans="2:14" s="11" customFormat="1" ht="16.5">
      <c r="B17" s="35" t="s">
        <v>1</v>
      </c>
      <c r="C17" s="35"/>
      <c r="D17" s="35"/>
      <c r="E17" s="35"/>
      <c r="F17" s="35"/>
      <c r="G17" s="35"/>
      <c r="H17" s="35"/>
      <c r="I17" s="35"/>
      <c r="K17" s="41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34">
        <v>10967791921.940012</v>
      </c>
      <c r="M18" s="53"/>
      <c r="N18" s="53"/>
    </row>
    <row r="19" spans="2:14" s="3" customFormat="1" ht="16.5">
      <c r="B19" s="16" t="s">
        <v>3</v>
      </c>
      <c r="C19" s="16"/>
      <c r="D19" s="16"/>
      <c r="E19" s="16"/>
      <c r="F19" s="16"/>
      <c r="G19" s="16"/>
      <c r="H19" s="16"/>
      <c r="I19" s="16"/>
      <c r="K19" s="42"/>
      <c r="M19" s="47"/>
      <c r="N19" s="47"/>
    </row>
    <row r="20" spans="2:14" s="3" customFormat="1" ht="16.5">
      <c r="B20" s="16" t="s">
        <v>4</v>
      </c>
      <c r="C20" s="16"/>
      <c r="D20" s="16"/>
      <c r="E20" s="16"/>
      <c r="F20" s="16"/>
      <c r="G20" s="16"/>
      <c r="H20" s="16"/>
      <c r="I20" s="16"/>
      <c r="K20" s="42">
        <v>17049586.315600008</v>
      </c>
      <c r="M20" s="47"/>
      <c r="N20" s="47"/>
    </row>
    <row r="21" spans="2:14" s="3" customFormat="1" ht="16.5">
      <c r="B21" s="35" t="s">
        <v>5</v>
      </c>
      <c r="C21" s="35"/>
      <c r="D21" s="35"/>
      <c r="E21" s="35"/>
      <c r="F21" s="35"/>
      <c r="G21" s="35"/>
      <c r="H21" s="35"/>
      <c r="I21" s="35"/>
      <c r="K21" s="43">
        <f>SUM(K18+K19+K20)</f>
        <v>10984841508.255611</v>
      </c>
      <c r="M21" s="47"/>
      <c r="N21" s="47"/>
    </row>
    <row r="22" spans="2:14" s="3" customFormat="1" ht="16.5">
      <c r="B22" s="35" t="s">
        <v>6</v>
      </c>
      <c r="C22" s="35"/>
      <c r="D22" s="35"/>
      <c r="E22" s="35"/>
      <c r="F22" s="35"/>
      <c r="G22" s="35"/>
      <c r="H22" s="35"/>
      <c r="I22" s="35"/>
      <c r="K22" s="39"/>
      <c r="M22" s="47"/>
      <c r="N22" s="47"/>
    </row>
    <row r="23" spans="2:14" s="3" customFormat="1" ht="16.5">
      <c r="B23" s="16" t="s">
        <v>7</v>
      </c>
      <c r="C23" s="16"/>
      <c r="D23" s="16"/>
      <c r="E23" s="16"/>
      <c r="F23" s="16"/>
      <c r="G23" s="16"/>
      <c r="H23" s="16"/>
      <c r="I23" s="16"/>
      <c r="K23" s="42">
        <v>0</v>
      </c>
      <c r="M23" s="47"/>
      <c r="N23" s="47"/>
    </row>
    <row r="24" spans="2:14" s="3" customFormat="1" ht="16.5">
      <c r="B24" s="16" t="s">
        <v>27</v>
      </c>
      <c r="C24" s="16"/>
      <c r="D24" s="16"/>
      <c r="E24" s="16"/>
      <c r="F24" s="16"/>
      <c r="G24" s="16"/>
      <c r="H24" s="16"/>
      <c r="I24" s="16"/>
      <c r="K24" s="42">
        <f>221407679586.3+1198398714.68</f>
        <v>222606078300.97998</v>
      </c>
      <c r="M24" s="47"/>
      <c r="N24" s="47"/>
    </row>
    <row r="25" spans="2:14" s="3" customFormat="1" ht="16.5">
      <c r="B25" s="16" t="s">
        <v>8</v>
      </c>
      <c r="C25" s="16"/>
      <c r="D25" s="16"/>
      <c r="E25" s="16"/>
      <c r="F25" s="16"/>
      <c r="G25" s="16"/>
      <c r="H25" s="16"/>
      <c r="I25" s="16"/>
      <c r="K25" s="42">
        <v>2613188958.4199996</v>
      </c>
      <c r="M25" s="47"/>
      <c r="N25" s="47"/>
    </row>
    <row r="26" spans="2:14" s="3" customFormat="1" ht="16.5">
      <c r="B26" s="16" t="s">
        <v>9</v>
      </c>
      <c r="C26" s="16"/>
      <c r="D26" s="16"/>
      <c r="E26" s="16"/>
      <c r="F26" s="16"/>
      <c r="G26" s="16"/>
      <c r="H26" s="16"/>
      <c r="I26" s="16"/>
      <c r="K26" s="42">
        <v>0</v>
      </c>
      <c r="M26" s="47"/>
      <c r="N26" s="47"/>
    </row>
    <row r="27" spans="2:14" s="3" customFormat="1" ht="16.5">
      <c r="B27" s="35" t="s">
        <v>10</v>
      </c>
      <c r="C27" s="35"/>
      <c r="D27" s="35"/>
      <c r="E27" s="35"/>
      <c r="F27" s="35"/>
      <c r="G27" s="35"/>
      <c r="H27" s="35"/>
      <c r="I27" s="35"/>
      <c r="K27" s="43">
        <f>SUM(K23+K24+K25+K26)</f>
        <v>225219267259.4</v>
      </c>
      <c r="M27" s="47"/>
      <c r="N27" s="47"/>
    </row>
    <row r="28" spans="2:14" s="3" customFormat="1" ht="16.5">
      <c r="B28" s="35" t="s">
        <v>11</v>
      </c>
      <c r="C28" s="35"/>
      <c r="D28" s="35"/>
      <c r="E28" s="35"/>
      <c r="F28" s="35"/>
      <c r="G28" s="35"/>
      <c r="H28" s="35"/>
      <c r="I28" s="35"/>
      <c r="K28" s="43">
        <f>SUM(K21+K27)</f>
        <v>236204108767.6556</v>
      </c>
      <c r="M28" s="47"/>
      <c r="N28" s="47"/>
    </row>
    <row r="29" spans="2:14" s="3" customFormat="1" ht="16.5">
      <c r="B29" s="35" t="s">
        <v>12</v>
      </c>
      <c r="C29" s="35"/>
      <c r="D29" s="35"/>
      <c r="E29" s="35"/>
      <c r="F29" s="35"/>
      <c r="G29" s="35"/>
      <c r="H29" s="35"/>
      <c r="I29" s="35"/>
      <c r="K29" s="42"/>
      <c r="M29" s="47"/>
      <c r="N29" s="47"/>
    </row>
    <row r="30" spans="2:14" s="3" customFormat="1" ht="16.5">
      <c r="B30" s="35" t="s">
        <v>13</v>
      </c>
      <c r="C30" s="35"/>
      <c r="D30" s="35"/>
      <c r="E30" s="35"/>
      <c r="F30" s="35"/>
      <c r="G30" s="35"/>
      <c r="H30" s="35"/>
      <c r="I30" s="35"/>
      <c r="K30" s="43"/>
      <c r="M30" s="47"/>
      <c r="N30" s="47"/>
    </row>
    <row r="31" spans="2:14" s="3" customFormat="1" ht="16.5">
      <c r="B31" s="16" t="s">
        <v>14</v>
      </c>
      <c r="C31" s="16"/>
      <c r="D31" s="16"/>
      <c r="E31" s="16"/>
      <c r="F31" s="16"/>
      <c r="G31" s="16"/>
      <c r="H31" s="16"/>
      <c r="I31" s="16"/>
      <c r="K31" s="43">
        <v>0</v>
      </c>
      <c r="M31" s="47"/>
      <c r="N31" s="47"/>
    </row>
    <row r="32" spans="2:14" s="3" customFormat="1" ht="16.5">
      <c r="B32" s="16" t="s">
        <v>15</v>
      </c>
      <c r="C32" s="16"/>
      <c r="D32" s="16"/>
      <c r="E32" s="16"/>
      <c r="F32" s="16"/>
      <c r="G32" s="16"/>
      <c r="H32" s="16"/>
      <c r="I32" s="16"/>
      <c r="K32" s="42">
        <v>4990003657.115738</v>
      </c>
      <c r="M32" s="47"/>
      <c r="N32" s="47"/>
    </row>
    <row r="33" spans="2:14" s="3" customFormat="1" ht="16.5">
      <c r="B33" s="16" t="s">
        <v>16</v>
      </c>
      <c r="C33" s="16"/>
      <c r="D33" s="16"/>
      <c r="E33" s="16"/>
      <c r="F33" s="16"/>
      <c r="G33" s="16"/>
      <c r="H33" s="16"/>
      <c r="I33" s="16"/>
      <c r="K33" s="42">
        <v>1654529822.722767</v>
      </c>
      <c r="M33" s="47"/>
      <c r="N33" s="47"/>
    </row>
    <row r="34" spans="2:14" s="3" customFormat="1" ht="16.5">
      <c r="B34" s="35" t="s">
        <v>17</v>
      </c>
      <c r="C34" s="35"/>
      <c r="D34" s="35"/>
      <c r="E34" s="35"/>
      <c r="F34" s="35"/>
      <c r="G34" s="35"/>
      <c r="H34" s="35"/>
      <c r="I34" s="35"/>
      <c r="K34" s="43">
        <f>SUM(K32:K33)</f>
        <v>6644533479.838505</v>
      </c>
      <c r="M34" s="47"/>
      <c r="N34" s="47"/>
    </row>
    <row r="35" spans="2:14" s="3" customFormat="1" ht="16.5">
      <c r="B35" s="35" t="s">
        <v>18</v>
      </c>
      <c r="C35" s="35"/>
      <c r="D35" s="35"/>
      <c r="E35" s="35"/>
      <c r="F35" s="35"/>
      <c r="G35" s="35"/>
      <c r="H35" s="35"/>
      <c r="I35" s="35"/>
      <c r="K35" s="43"/>
      <c r="M35" s="47"/>
      <c r="N35" s="47"/>
    </row>
    <row r="36" spans="2:14" s="3" customFormat="1" ht="16.5">
      <c r="B36" s="35" t="s">
        <v>19</v>
      </c>
      <c r="C36" s="35"/>
      <c r="D36" s="35"/>
      <c r="E36" s="35"/>
      <c r="F36" s="35"/>
      <c r="G36" s="35"/>
      <c r="H36" s="35"/>
      <c r="I36" s="35"/>
      <c r="K36" s="43">
        <f>SUM(K34+K35)</f>
        <v>6644533479.838505</v>
      </c>
      <c r="M36" s="47"/>
      <c r="N36" s="47"/>
    </row>
    <row r="37" spans="2:14" s="3" customFormat="1" ht="16.5">
      <c r="B37" s="35" t="s">
        <v>20</v>
      </c>
      <c r="C37" s="35"/>
      <c r="D37" s="35"/>
      <c r="E37" s="35"/>
      <c r="F37" s="35"/>
      <c r="G37" s="35"/>
      <c r="H37" s="35"/>
      <c r="I37" s="35"/>
      <c r="K37" s="43"/>
      <c r="M37" s="47"/>
      <c r="N37" s="47"/>
    </row>
    <row r="38" spans="2:14" s="3" customFormat="1" ht="16.5">
      <c r="B38" s="16" t="s">
        <v>21</v>
      </c>
      <c r="C38" s="16"/>
      <c r="D38" s="16"/>
      <c r="E38" s="16"/>
      <c r="F38" s="16"/>
      <c r="G38" s="16"/>
      <c r="H38" s="16"/>
      <c r="I38" s="16"/>
      <c r="K38" s="42">
        <f>SUM(K28-K36)</f>
        <v>229559575287.8171</v>
      </c>
      <c r="M38" s="47"/>
      <c r="N38" s="47"/>
    </row>
    <row r="39" spans="2:14" s="3" customFormat="1" ht="16.5">
      <c r="B39" s="16" t="s">
        <v>22</v>
      </c>
      <c r="C39" s="16"/>
      <c r="D39" s="16"/>
      <c r="E39" s="16"/>
      <c r="F39" s="16"/>
      <c r="G39" s="16"/>
      <c r="H39" s="16"/>
      <c r="I39" s="16"/>
      <c r="K39" s="42"/>
      <c r="M39" s="47"/>
      <c r="N39" s="47"/>
    </row>
    <row r="40" spans="2:14" s="3" customFormat="1" ht="16.5">
      <c r="B40" s="16" t="s">
        <v>23</v>
      </c>
      <c r="C40" s="16"/>
      <c r="D40" s="16"/>
      <c r="E40" s="16"/>
      <c r="F40" s="16"/>
      <c r="G40" s="16"/>
      <c r="H40" s="16"/>
      <c r="I40" s="16"/>
      <c r="K40" s="43"/>
      <c r="M40" s="47"/>
      <c r="N40" s="47"/>
    </row>
    <row r="41" spans="2:14" s="3" customFormat="1" ht="16.5">
      <c r="B41" s="35" t="s">
        <v>24</v>
      </c>
      <c r="C41" s="35"/>
      <c r="D41" s="35"/>
      <c r="E41" s="35"/>
      <c r="F41" s="35"/>
      <c r="G41" s="35"/>
      <c r="H41" s="35"/>
      <c r="I41" s="35"/>
      <c r="K41" s="42"/>
      <c r="M41" s="47"/>
      <c r="N41" s="47"/>
    </row>
    <row r="42" spans="2:14" s="3" customFormat="1" ht="16.5">
      <c r="B42" s="35" t="s">
        <v>25</v>
      </c>
      <c r="C42" s="35"/>
      <c r="D42" s="35"/>
      <c r="E42" s="35"/>
      <c r="F42" s="35"/>
      <c r="G42" s="35"/>
      <c r="H42" s="35"/>
      <c r="I42" s="35"/>
      <c r="K42" s="44">
        <f>SUM(K36+K38)</f>
        <v>236204108767.6556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5"/>
      <c r="M44" s="47"/>
      <c r="N44" s="47"/>
    </row>
  </sheetData>
  <sheetProtection/>
  <mergeCells count="6">
    <mergeCell ref="A6:L6"/>
    <mergeCell ref="B14:B16"/>
    <mergeCell ref="A7:L7"/>
    <mergeCell ref="A9:L9"/>
    <mergeCell ref="A10:L10"/>
    <mergeCell ref="A11:L11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9" width="9.140625" style="7" customWidth="1"/>
    <col min="10" max="10" width="12.140625" style="7" customWidth="1"/>
    <col min="11" max="11" width="33.28125" style="46" customWidth="1"/>
    <col min="12" max="12" width="15.7109375" style="7" customWidth="1"/>
    <col min="13" max="13" width="25.8515625" style="48" bestFit="1" customWidth="1"/>
    <col min="14" max="14" width="19.28125" style="55" bestFit="1" customWidth="1"/>
    <col min="15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72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2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"/>
      <c r="M9" s="50"/>
      <c r="N9" s="54"/>
    </row>
    <row r="10" spans="1:14" s="4" customFormat="1" ht="18">
      <c r="A10" s="87" t="s">
        <v>31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56"/>
      <c r="D14" s="56"/>
      <c r="E14" s="56"/>
      <c r="F14" s="56"/>
      <c r="G14" s="56"/>
      <c r="H14" s="56"/>
      <c r="I14" s="56"/>
      <c r="K14" s="39"/>
      <c r="M14" s="47"/>
      <c r="N14" s="47"/>
    </row>
    <row r="15" spans="2:14" s="3" customFormat="1" ht="16.5">
      <c r="B15" s="83"/>
      <c r="C15" s="56"/>
      <c r="D15" s="56"/>
      <c r="E15" s="56"/>
      <c r="F15" s="56"/>
      <c r="G15" s="56"/>
      <c r="H15" s="56"/>
      <c r="I15" s="56"/>
      <c r="K15" s="40"/>
      <c r="M15" s="47"/>
      <c r="N15" s="47"/>
    </row>
    <row r="16" spans="2:14" s="3" customFormat="1" ht="16.5">
      <c r="B16" s="83"/>
      <c r="C16" s="56"/>
      <c r="D16" s="56"/>
      <c r="E16" s="56"/>
      <c r="F16" s="56"/>
      <c r="G16" s="56"/>
      <c r="H16" s="56"/>
      <c r="I16" s="56"/>
      <c r="K16" s="40"/>
      <c r="M16" s="47"/>
      <c r="N16" s="47"/>
    </row>
    <row r="17" spans="2:14" s="11" customFormat="1" ht="16.5">
      <c r="B17" s="56" t="s">
        <v>1</v>
      </c>
      <c r="C17" s="56"/>
      <c r="D17" s="56"/>
      <c r="E17" s="56"/>
      <c r="F17" s="56"/>
      <c r="G17" s="56"/>
      <c r="H17" s="56"/>
      <c r="I17" s="56"/>
      <c r="K17" s="41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34">
        <v>3390513020.730011</v>
      </c>
      <c r="M18" s="53"/>
      <c r="N18" s="53"/>
    </row>
    <row r="19" spans="2:14" s="3" customFormat="1" ht="16.5">
      <c r="B19" s="16" t="s">
        <v>3</v>
      </c>
      <c r="C19" s="16"/>
      <c r="D19" s="16"/>
      <c r="E19" s="16"/>
      <c r="F19" s="16"/>
      <c r="G19" s="16"/>
      <c r="H19" s="16"/>
      <c r="I19" s="16"/>
      <c r="K19" s="42"/>
      <c r="M19" s="47"/>
      <c r="N19" s="47"/>
    </row>
    <row r="20" spans="2:14" s="3" customFormat="1" ht="16.5">
      <c r="B20" s="16" t="s">
        <v>4</v>
      </c>
      <c r="C20" s="16"/>
      <c r="D20" s="16"/>
      <c r="E20" s="16"/>
      <c r="F20" s="16"/>
      <c r="G20" s="16"/>
      <c r="H20" s="16"/>
      <c r="I20" s="16"/>
      <c r="K20" s="42">
        <v>53545439.440799996</v>
      </c>
      <c r="M20" s="47"/>
      <c r="N20" s="47"/>
    </row>
    <row r="21" spans="2:14" s="3" customFormat="1" ht="16.5">
      <c r="B21" s="56" t="s">
        <v>5</v>
      </c>
      <c r="C21" s="56"/>
      <c r="D21" s="56"/>
      <c r="E21" s="56"/>
      <c r="F21" s="56"/>
      <c r="G21" s="56"/>
      <c r="H21" s="56"/>
      <c r="I21" s="56"/>
      <c r="K21" s="43">
        <f>SUM(K18+K19+K20)</f>
        <v>3444058460.170811</v>
      </c>
      <c r="M21" s="47"/>
      <c r="N21" s="47"/>
    </row>
    <row r="22" spans="2:14" s="3" customFormat="1" ht="16.5">
      <c r="B22" s="56" t="s">
        <v>6</v>
      </c>
      <c r="C22" s="56"/>
      <c r="D22" s="56"/>
      <c r="E22" s="56"/>
      <c r="F22" s="56"/>
      <c r="G22" s="56"/>
      <c r="H22" s="56"/>
      <c r="I22" s="56"/>
      <c r="K22" s="39"/>
      <c r="M22" s="47"/>
      <c r="N22" s="47"/>
    </row>
    <row r="23" spans="2:14" s="3" customFormat="1" ht="16.5">
      <c r="B23" s="16" t="s">
        <v>7</v>
      </c>
      <c r="C23" s="16"/>
      <c r="D23" s="16"/>
      <c r="E23" s="16"/>
      <c r="F23" s="16"/>
      <c r="G23" s="16"/>
      <c r="H23" s="16"/>
      <c r="I23" s="16"/>
      <c r="K23" s="42">
        <v>0</v>
      </c>
      <c r="M23" s="47"/>
      <c r="N23" s="47"/>
    </row>
    <row r="24" spans="2:14" s="3" customFormat="1" ht="16.5">
      <c r="B24" s="16" t="s">
        <v>27</v>
      </c>
      <c r="C24" s="16"/>
      <c r="D24" s="16"/>
      <c r="E24" s="16"/>
      <c r="F24" s="16"/>
      <c r="G24" s="16"/>
      <c r="H24" s="16"/>
      <c r="I24" s="16"/>
      <c r="K24" s="42">
        <f>222606078300.98+703027296.95</f>
        <v>223309105597.93002</v>
      </c>
      <c r="M24" s="47"/>
      <c r="N24" s="47"/>
    </row>
    <row r="25" spans="2:14" s="3" customFormat="1" ht="16.5">
      <c r="B25" s="16" t="s">
        <v>8</v>
      </c>
      <c r="C25" s="16"/>
      <c r="D25" s="16"/>
      <c r="E25" s="16"/>
      <c r="F25" s="16"/>
      <c r="G25" s="16"/>
      <c r="H25" s="16"/>
      <c r="I25" s="16"/>
      <c r="K25" s="42">
        <v>1793886934.01</v>
      </c>
      <c r="M25" s="47"/>
      <c r="N25" s="47"/>
    </row>
    <row r="26" spans="2:14" s="3" customFormat="1" ht="16.5">
      <c r="B26" s="16" t="s">
        <v>9</v>
      </c>
      <c r="C26" s="16"/>
      <c r="D26" s="16"/>
      <c r="E26" s="16"/>
      <c r="F26" s="16"/>
      <c r="G26" s="16"/>
      <c r="H26" s="16"/>
      <c r="I26" s="16"/>
      <c r="K26" s="42">
        <v>0</v>
      </c>
      <c r="M26" s="47"/>
      <c r="N26" s="47"/>
    </row>
    <row r="27" spans="2:14" s="3" customFormat="1" ht="16.5">
      <c r="B27" s="56" t="s">
        <v>10</v>
      </c>
      <c r="C27" s="56"/>
      <c r="D27" s="56"/>
      <c r="E27" s="56"/>
      <c r="F27" s="56"/>
      <c r="G27" s="56"/>
      <c r="H27" s="56"/>
      <c r="I27" s="56"/>
      <c r="K27" s="43">
        <f>SUM(K23+K24+K25+K26)</f>
        <v>225102992531.94003</v>
      </c>
      <c r="M27" s="47"/>
      <c r="N27" s="47"/>
    </row>
    <row r="28" spans="2:14" s="3" customFormat="1" ht="16.5">
      <c r="B28" s="56" t="s">
        <v>11</v>
      </c>
      <c r="C28" s="56"/>
      <c r="D28" s="56"/>
      <c r="E28" s="56"/>
      <c r="F28" s="56"/>
      <c r="G28" s="56"/>
      <c r="H28" s="56"/>
      <c r="I28" s="56"/>
      <c r="K28" s="43">
        <f>SUM(K21+K27)</f>
        <v>228547050992.11084</v>
      </c>
      <c r="M28" s="47"/>
      <c r="N28" s="47"/>
    </row>
    <row r="29" spans="2:14" s="3" customFormat="1" ht="16.5">
      <c r="B29" s="56" t="s">
        <v>12</v>
      </c>
      <c r="C29" s="56"/>
      <c r="D29" s="56"/>
      <c r="E29" s="56"/>
      <c r="F29" s="56"/>
      <c r="G29" s="56"/>
      <c r="H29" s="56"/>
      <c r="I29" s="56"/>
      <c r="K29" s="42"/>
      <c r="M29" s="47"/>
      <c r="N29" s="47"/>
    </row>
    <row r="30" spans="2:14" s="3" customFormat="1" ht="16.5">
      <c r="B30" s="56" t="s">
        <v>13</v>
      </c>
      <c r="C30" s="56"/>
      <c r="D30" s="56"/>
      <c r="E30" s="56"/>
      <c r="F30" s="56"/>
      <c r="G30" s="56"/>
      <c r="H30" s="56"/>
      <c r="I30" s="56"/>
      <c r="K30" s="43"/>
      <c r="M30" s="47"/>
      <c r="N30" s="47"/>
    </row>
    <row r="31" spans="2:14" s="3" customFormat="1" ht="16.5">
      <c r="B31" s="16" t="s">
        <v>14</v>
      </c>
      <c r="C31" s="16"/>
      <c r="D31" s="16"/>
      <c r="E31" s="16"/>
      <c r="F31" s="16"/>
      <c r="G31" s="16"/>
      <c r="H31" s="16"/>
      <c r="I31" s="16"/>
      <c r="K31" s="43">
        <v>0</v>
      </c>
      <c r="M31" s="47"/>
      <c r="N31" s="47"/>
    </row>
    <row r="32" spans="2:14" s="3" customFormat="1" ht="16.5">
      <c r="B32" s="16" t="s">
        <v>15</v>
      </c>
      <c r="C32" s="16"/>
      <c r="D32" s="16"/>
      <c r="E32" s="16"/>
      <c r="F32" s="16"/>
      <c r="G32" s="16"/>
      <c r="H32" s="16"/>
      <c r="I32" s="16"/>
      <c r="K32" s="42">
        <v>5425827736.74</v>
      </c>
      <c r="M32" s="47"/>
      <c r="N32" s="47"/>
    </row>
    <row r="33" spans="2:14" s="3" customFormat="1" ht="16.5">
      <c r="B33" s="16" t="s">
        <v>16</v>
      </c>
      <c r="C33" s="16"/>
      <c r="D33" s="16"/>
      <c r="E33" s="16"/>
      <c r="F33" s="16"/>
      <c r="G33" s="16"/>
      <c r="H33" s="16"/>
      <c r="I33" s="16"/>
      <c r="K33" s="42">
        <v>1665917147.97</v>
      </c>
      <c r="M33" s="47"/>
      <c r="N33" s="47"/>
    </row>
    <row r="34" spans="2:14" s="3" customFormat="1" ht="16.5">
      <c r="B34" s="56" t="s">
        <v>17</v>
      </c>
      <c r="C34" s="56"/>
      <c r="D34" s="56"/>
      <c r="E34" s="56"/>
      <c r="F34" s="56"/>
      <c r="G34" s="56"/>
      <c r="H34" s="56"/>
      <c r="I34" s="56"/>
      <c r="K34" s="43">
        <f>SUM(K32:K33)</f>
        <v>7091744884.71</v>
      </c>
      <c r="M34" s="47"/>
      <c r="N34" s="47"/>
    </row>
    <row r="35" spans="2:14" s="3" customFormat="1" ht="16.5">
      <c r="B35" s="56" t="s">
        <v>18</v>
      </c>
      <c r="C35" s="56"/>
      <c r="D35" s="56"/>
      <c r="E35" s="56"/>
      <c r="F35" s="56"/>
      <c r="G35" s="56"/>
      <c r="H35" s="56"/>
      <c r="I35" s="56"/>
      <c r="K35" s="43"/>
      <c r="M35" s="47"/>
      <c r="N35" s="47"/>
    </row>
    <row r="36" spans="2:14" s="3" customFormat="1" ht="16.5">
      <c r="B36" s="56" t="s">
        <v>19</v>
      </c>
      <c r="C36" s="56"/>
      <c r="D36" s="56"/>
      <c r="E36" s="56"/>
      <c r="F36" s="56"/>
      <c r="G36" s="56"/>
      <c r="H36" s="56"/>
      <c r="I36" s="56"/>
      <c r="K36" s="43">
        <f>SUM(K34+K35)</f>
        <v>7091744884.71</v>
      </c>
      <c r="M36" s="47"/>
      <c r="N36" s="47"/>
    </row>
    <row r="37" spans="2:14" s="3" customFormat="1" ht="16.5">
      <c r="B37" s="56" t="s">
        <v>20</v>
      </c>
      <c r="C37" s="56"/>
      <c r="D37" s="56"/>
      <c r="E37" s="56"/>
      <c r="F37" s="56"/>
      <c r="G37" s="56"/>
      <c r="H37" s="56"/>
      <c r="I37" s="56"/>
      <c r="K37" s="43"/>
      <c r="M37" s="47"/>
      <c r="N37" s="47"/>
    </row>
    <row r="38" spans="2:14" s="3" customFormat="1" ht="16.5">
      <c r="B38" s="16" t="s">
        <v>21</v>
      </c>
      <c r="C38" s="16"/>
      <c r="D38" s="16"/>
      <c r="E38" s="16"/>
      <c r="F38" s="16"/>
      <c r="G38" s="16"/>
      <c r="H38" s="16"/>
      <c r="I38" s="16"/>
      <c r="K38" s="42">
        <f>SUM(K28-K36)</f>
        <v>221455306107.40085</v>
      </c>
      <c r="M38" s="47"/>
      <c r="N38" s="47"/>
    </row>
    <row r="39" spans="2:14" s="3" customFormat="1" ht="16.5">
      <c r="B39" s="16" t="s">
        <v>22</v>
      </c>
      <c r="C39" s="16"/>
      <c r="D39" s="16"/>
      <c r="E39" s="16"/>
      <c r="F39" s="16"/>
      <c r="G39" s="16"/>
      <c r="H39" s="16"/>
      <c r="I39" s="16"/>
      <c r="K39" s="42"/>
      <c r="M39" s="47"/>
      <c r="N39" s="47"/>
    </row>
    <row r="40" spans="2:14" s="3" customFormat="1" ht="16.5">
      <c r="B40" s="16" t="s">
        <v>23</v>
      </c>
      <c r="C40" s="16"/>
      <c r="D40" s="16"/>
      <c r="E40" s="16"/>
      <c r="F40" s="16"/>
      <c r="G40" s="16"/>
      <c r="H40" s="16"/>
      <c r="I40" s="16"/>
      <c r="K40" s="43"/>
      <c r="M40" s="47"/>
      <c r="N40" s="47"/>
    </row>
    <row r="41" spans="2:14" s="3" customFormat="1" ht="16.5">
      <c r="B41" s="56" t="s">
        <v>24</v>
      </c>
      <c r="C41" s="56"/>
      <c r="D41" s="56"/>
      <c r="E41" s="56"/>
      <c r="F41" s="56"/>
      <c r="G41" s="56"/>
      <c r="H41" s="56"/>
      <c r="I41" s="56"/>
      <c r="K41" s="42"/>
      <c r="M41" s="47"/>
      <c r="N41" s="47"/>
    </row>
    <row r="42" spans="2:14" s="3" customFormat="1" ht="16.5">
      <c r="B42" s="56" t="s">
        <v>25</v>
      </c>
      <c r="C42" s="56"/>
      <c r="D42" s="56"/>
      <c r="E42" s="56"/>
      <c r="F42" s="56"/>
      <c r="G42" s="56"/>
      <c r="H42" s="56"/>
      <c r="I42" s="56"/>
      <c r="K42" s="44">
        <f>SUM(K36+K38)</f>
        <v>228547050992.11084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5"/>
      <c r="M44" s="47"/>
      <c r="N44" s="47"/>
    </row>
    <row r="45" ht="12.75">
      <c r="K45" s="57"/>
    </row>
  </sheetData>
  <sheetProtection/>
  <mergeCells count="6">
    <mergeCell ref="A11:K11"/>
    <mergeCell ref="B14:B16"/>
    <mergeCell ref="A7:K7"/>
    <mergeCell ref="A6:K6"/>
    <mergeCell ref="A9:K9"/>
    <mergeCell ref="A10:K10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6">
      <selection activeCell="K20" sqref="K20"/>
    </sheetView>
  </sheetViews>
  <sheetFormatPr defaultColWidth="9.140625" defaultRowHeight="12.75"/>
  <cols>
    <col min="1" max="1" width="9.14062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3.00390625" style="7" bestFit="1" customWidth="1"/>
    <col min="13" max="13" width="25.851562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32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62"/>
      <c r="D14" s="62"/>
      <c r="E14" s="62"/>
      <c r="F14" s="62"/>
      <c r="G14" s="62"/>
      <c r="H14" s="62"/>
      <c r="I14" s="62"/>
      <c r="K14" s="39"/>
      <c r="M14" s="47"/>
      <c r="N14" s="47"/>
    </row>
    <row r="15" spans="2:14" s="3" customFormat="1" ht="16.5">
      <c r="B15" s="83"/>
      <c r="C15" s="62"/>
      <c r="D15" s="62"/>
      <c r="E15" s="62"/>
      <c r="F15" s="62"/>
      <c r="G15" s="62"/>
      <c r="H15" s="62"/>
      <c r="I15" s="62"/>
      <c r="K15" s="40"/>
      <c r="M15" s="47"/>
      <c r="N15" s="47"/>
    </row>
    <row r="16" spans="2:14" s="3" customFormat="1" ht="16.5">
      <c r="B16" s="83"/>
      <c r="C16" s="62"/>
      <c r="D16" s="62"/>
      <c r="E16" s="62"/>
      <c r="F16" s="62"/>
      <c r="G16" s="62"/>
      <c r="H16" s="62"/>
      <c r="I16" s="62"/>
      <c r="K16" s="40"/>
      <c r="M16" s="47"/>
      <c r="N16" s="47"/>
    </row>
    <row r="17" spans="2:14" s="11" customFormat="1" ht="16.5">
      <c r="B17" s="62" t="s">
        <v>1</v>
      </c>
      <c r="C17" s="62"/>
      <c r="D17" s="62"/>
      <c r="E17" s="62"/>
      <c r="F17" s="62"/>
      <c r="G17" s="62"/>
      <c r="H17" s="62"/>
      <c r="I17" s="62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4">
        <v>3519939059.1300163</v>
      </c>
      <c r="M18" s="53"/>
      <c r="N18" s="53"/>
    </row>
    <row r="19" spans="2:14" s="3" customFormat="1" ht="16.5">
      <c r="B19" s="16" t="s">
        <v>3</v>
      </c>
      <c r="C19" s="16"/>
      <c r="D19" s="16"/>
      <c r="E19" s="16"/>
      <c r="F19" s="16"/>
      <c r="G19" s="16"/>
      <c r="H19" s="16"/>
      <c r="I19" s="16"/>
      <c r="K19" s="65"/>
      <c r="M19" s="47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v>62620685.46439999</v>
      </c>
      <c r="M20" s="47"/>
      <c r="N20" s="47"/>
    </row>
    <row r="21" spans="2:14" s="3" customFormat="1" ht="18">
      <c r="B21" s="62" t="s">
        <v>5</v>
      </c>
      <c r="C21" s="62"/>
      <c r="D21" s="62"/>
      <c r="E21" s="62"/>
      <c r="F21" s="62"/>
      <c r="G21" s="62"/>
      <c r="H21" s="62"/>
      <c r="I21" s="62"/>
      <c r="K21" s="58">
        <f>SUM(K18+K19+K20)</f>
        <v>3582559744.594416</v>
      </c>
      <c r="M21" s="47"/>
      <c r="N21" s="47"/>
    </row>
    <row r="22" spans="2:14" s="3" customFormat="1" ht="18">
      <c r="B22" s="62" t="s">
        <v>6</v>
      </c>
      <c r="C22" s="62"/>
      <c r="D22" s="62"/>
      <c r="E22" s="62"/>
      <c r="F22" s="62"/>
      <c r="G22" s="62"/>
      <c r="H22" s="62"/>
      <c r="I22" s="62"/>
      <c r="K22" s="59"/>
      <c r="M22" s="47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0">
        <v>0</v>
      </c>
      <c r="M23" s="47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66">
        <f>223309105597.93+1909502118.92</f>
        <v>225218607716.85</v>
      </c>
      <c r="M24" s="47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1762733845.1599998</v>
      </c>
      <c r="L25" s="47"/>
      <c r="M25" s="47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0">
        <v>0</v>
      </c>
      <c r="M26" s="47"/>
      <c r="N26" s="47"/>
    </row>
    <row r="27" spans="2:14" s="3" customFormat="1" ht="18">
      <c r="B27" s="62" t="s">
        <v>10</v>
      </c>
      <c r="C27" s="62"/>
      <c r="D27" s="62"/>
      <c r="E27" s="62"/>
      <c r="F27" s="62"/>
      <c r="G27" s="62"/>
      <c r="H27" s="62"/>
      <c r="I27" s="62"/>
      <c r="K27" s="58">
        <f>SUM(K23+K24+K25+K26)</f>
        <v>226981341562.01</v>
      </c>
      <c r="M27" s="47"/>
      <c r="N27" s="47"/>
    </row>
    <row r="28" spans="2:14" s="3" customFormat="1" ht="18">
      <c r="B28" s="62" t="s">
        <v>11</v>
      </c>
      <c r="C28" s="62"/>
      <c r="D28" s="62"/>
      <c r="E28" s="62"/>
      <c r="F28" s="62"/>
      <c r="G28" s="62"/>
      <c r="H28" s="62"/>
      <c r="I28" s="62"/>
      <c r="K28" s="58">
        <f>SUM(K21+K27)</f>
        <v>230563901306.60443</v>
      </c>
      <c r="M28" s="47"/>
      <c r="N28" s="47"/>
    </row>
    <row r="29" spans="2:14" s="3" customFormat="1" ht="18">
      <c r="B29" s="62" t="s">
        <v>12</v>
      </c>
      <c r="C29" s="62"/>
      <c r="D29" s="62"/>
      <c r="E29" s="62"/>
      <c r="F29" s="62"/>
      <c r="G29" s="62"/>
      <c r="H29" s="62"/>
      <c r="I29" s="62"/>
      <c r="K29" s="60"/>
      <c r="M29" s="47"/>
      <c r="N29" s="47"/>
    </row>
    <row r="30" spans="2:14" s="3" customFormat="1" ht="18">
      <c r="B30" s="62" t="s">
        <v>13</v>
      </c>
      <c r="C30" s="62"/>
      <c r="D30" s="62"/>
      <c r="E30" s="62"/>
      <c r="F30" s="62"/>
      <c r="G30" s="62"/>
      <c r="H30" s="62"/>
      <c r="I30" s="62"/>
      <c r="K30" s="58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58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5700962741.219177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1693774221.8224478</v>
      </c>
      <c r="M33" s="47"/>
      <c r="N33" s="47"/>
    </row>
    <row r="34" spans="2:14" s="3" customFormat="1" ht="18">
      <c r="B34" s="62" t="s">
        <v>17</v>
      </c>
      <c r="C34" s="62"/>
      <c r="D34" s="62"/>
      <c r="E34" s="62"/>
      <c r="F34" s="62"/>
      <c r="G34" s="62"/>
      <c r="H34" s="62"/>
      <c r="I34" s="62"/>
      <c r="K34" s="58">
        <f>SUM(K32:K33)</f>
        <v>7394736963.041625</v>
      </c>
      <c r="M34" s="47"/>
      <c r="N34" s="47"/>
    </row>
    <row r="35" spans="2:14" s="3" customFormat="1" ht="18">
      <c r="B35" s="62" t="s">
        <v>18</v>
      </c>
      <c r="C35" s="62"/>
      <c r="D35" s="62"/>
      <c r="E35" s="62"/>
      <c r="F35" s="62"/>
      <c r="G35" s="62"/>
      <c r="H35" s="62"/>
      <c r="I35" s="62"/>
      <c r="K35" s="58"/>
      <c r="M35" s="47"/>
      <c r="N35" s="47"/>
    </row>
    <row r="36" spans="2:14" s="3" customFormat="1" ht="18">
      <c r="B36" s="62" t="s">
        <v>19</v>
      </c>
      <c r="C36" s="62"/>
      <c r="D36" s="62"/>
      <c r="E36" s="62"/>
      <c r="F36" s="62"/>
      <c r="G36" s="62"/>
      <c r="H36" s="62"/>
      <c r="I36" s="62"/>
      <c r="K36" s="58">
        <f>SUM(K34+K35)</f>
        <v>7394736963.041625</v>
      </c>
      <c r="M36" s="47"/>
      <c r="N36" s="47"/>
    </row>
    <row r="37" spans="2:14" s="3" customFormat="1" ht="18">
      <c r="B37" s="62" t="s">
        <v>20</v>
      </c>
      <c r="C37" s="62"/>
      <c r="D37" s="62"/>
      <c r="E37" s="62"/>
      <c r="F37" s="62"/>
      <c r="G37" s="62"/>
      <c r="H37" s="62"/>
      <c r="I37" s="62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223169164343.5628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62" t="s">
        <v>24</v>
      </c>
      <c r="C41" s="62"/>
      <c r="D41" s="62"/>
      <c r="E41" s="62"/>
      <c r="F41" s="62"/>
      <c r="G41" s="62"/>
      <c r="H41" s="62"/>
      <c r="I41" s="62"/>
      <c r="K41" s="60"/>
      <c r="M41" s="47"/>
      <c r="N41" s="47"/>
    </row>
    <row r="42" spans="2:14" s="3" customFormat="1" ht="18">
      <c r="B42" s="62" t="s">
        <v>25</v>
      </c>
      <c r="C42" s="62"/>
      <c r="D42" s="62"/>
      <c r="E42" s="62"/>
      <c r="F42" s="62"/>
      <c r="G42" s="62"/>
      <c r="H42" s="62"/>
      <c r="I42" s="62"/>
      <c r="K42" s="61">
        <f>SUM(K36+K38)</f>
        <v>230563901306.60443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3">
      <selection activeCell="K20" sqref="K20"/>
    </sheetView>
  </sheetViews>
  <sheetFormatPr defaultColWidth="9.140625" defaultRowHeight="12.75"/>
  <cols>
    <col min="1" max="1" width="6.421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69"/>
      <c r="D14" s="69"/>
      <c r="E14" s="69"/>
      <c r="F14" s="69"/>
      <c r="G14" s="69"/>
      <c r="H14" s="69"/>
      <c r="I14" s="69"/>
      <c r="K14" s="39"/>
      <c r="M14" s="47"/>
      <c r="N14" s="47"/>
    </row>
    <row r="15" spans="2:14" s="3" customFormat="1" ht="16.5">
      <c r="B15" s="83"/>
      <c r="C15" s="69"/>
      <c r="D15" s="69"/>
      <c r="E15" s="69"/>
      <c r="F15" s="69"/>
      <c r="G15" s="69"/>
      <c r="H15" s="69"/>
      <c r="I15" s="69"/>
      <c r="K15" s="40"/>
      <c r="M15" s="47"/>
      <c r="N15" s="47"/>
    </row>
    <row r="16" spans="2:14" s="3" customFormat="1" ht="16.5">
      <c r="B16" s="83"/>
      <c r="C16" s="69"/>
      <c r="D16" s="69"/>
      <c r="E16" s="69"/>
      <c r="F16" s="69"/>
      <c r="G16" s="69"/>
      <c r="H16" s="69"/>
      <c r="I16" s="69"/>
      <c r="K16" s="40"/>
      <c r="M16" s="47"/>
      <c r="N16" s="47"/>
    </row>
    <row r="17" spans="2:14" s="11" customFormat="1" ht="16.5">
      <c r="B17" s="69" t="s">
        <v>1</v>
      </c>
      <c r="C17" s="69"/>
      <c r="D17" s="69"/>
      <c r="E17" s="69"/>
      <c r="F17" s="69"/>
      <c r="G17" s="69"/>
      <c r="H17" s="69"/>
      <c r="I17" s="69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1440947674.780024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47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v>66329334.9111</v>
      </c>
      <c r="L20" s="47"/>
      <c r="M20" s="47"/>
      <c r="N20" s="47"/>
    </row>
    <row r="21" spans="2:14" s="3" customFormat="1" ht="18">
      <c r="B21" s="69" t="s">
        <v>5</v>
      </c>
      <c r="C21" s="69"/>
      <c r="D21" s="69"/>
      <c r="E21" s="69"/>
      <c r="F21" s="69"/>
      <c r="G21" s="69"/>
      <c r="H21" s="69"/>
      <c r="I21" s="69"/>
      <c r="K21" s="58">
        <f>SUM(K18+K19+K20)</f>
        <v>1507277009.691124</v>
      </c>
      <c r="M21" s="47"/>
      <c r="N21" s="47"/>
    </row>
    <row r="22" spans="2:14" s="3" customFormat="1" ht="18">
      <c r="B22" s="69" t="s">
        <v>6</v>
      </c>
      <c r="C22" s="69"/>
      <c r="D22" s="69"/>
      <c r="E22" s="69"/>
      <c r="F22" s="69"/>
      <c r="G22" s="69"/>
      <c r="H22" s="69"/>
      <c r="I22" s="69"/>
      <c r="K22" s="59"/>
      <c r="M22" s="47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0">
        <v>0</v>
      </c>
      <c r="M23" s="47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225218607716.85+1986073202.89</f>
        <v>227204680919.74002</v>
      </c>
      <c r="L24" s="22"/>
      <c r="M24" s="47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1824081825.98</v>
      </c>
      <c r="L25" s="47"/>
      <c r="M25" s="47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0">
        <v>0</v>
      </c>
      <c r="M26" s="47"/>
      <c r="N26" s="47"/>
    </row>
    <row r="27" spans="2:14" s="3" customFormat="1" ht="18">
      <c r="B27" s="69" t="s">
        <v>10</v>
      </c>
      <c r="C27" s="69"/>
      <c r="D27" s="69"/>
      <c r="E27" s="69"/>
      <c r="F27" s="69"/>
      <c r="G27" s="69"/>
      <c r="H27" s="69"/>
      <c r="I27" s="69"/>
      <c r="K27" s="58">
        <f>SUM(K23+K24+K25+K26)</f>
        <v>229028762745.72003</v>
      </c>
      <c r="M27" s="47"/>
      <c r="N27" s="47"/>
    </row>
    <row r="28" spans="2:14" s="3" customFormat="1" ht="18">
      <c r="B28" s="69" t="s">
        <v>11</v>
      </c>
      <c r="C28" s="69"/>
      <c r="D28" s="69"/>
      <c r="E28" s="69"/>
      <c r="F28" s="69"/>
      <c r="G28" s="69"/>
      <c r="H28" s="69"/>
      <c r="I28" s="69"/>
      <c r="K28" s="58">
        <f>SUM(K21+K27)</f>
        <v>230536039755.41116</v>
      </c>
      <c r="M28" s="47"/>
      <c r="N28" s="47"/>
    </row>
    <row r="29" spans="2:14" s="3" customFormat="1" ht="18">
      <c r="B29" s="69" t="s">
        <v>12</v>
      </c>
      <c r="C29" s="69"/>
      <c r="D29" s="69"/>
      <c r="E29" s="69"/>
      <c r="F29" s="69"/>
      <c r="G29" s="69"/>
      <c r="H29" s="69"/>
      <c r="I29" s="69"/>
      <c r="K29" s="60"/>
      <c r="M29" s="47"/>
      <c r="N29" s="47"/>
    </row>
    <row r="30" spans="2:14" s="3" customFormat="1" ht="18">
      <c r="B30" s="69" t="s">
        <v>13</v>
      </c>
      <c r="C30" s="69"/>
      <c r="D30" s="69"/>
      <c r="E30" s="69"/>
      <c r="F30" s="69"/>
      <c r="G30" s="69"/>
      <c r="H30" s="69"/>
      <c r="I30" s="69"/>
      <c r="K30" s="58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58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5615856146.5702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1718295862.2136</v>
      </c>
      <c r="M33" s="47"/>
      <c r="N33" s="47"/>
    </row>
    <row r="34" spans="2:14" s="3" customFormat="1" ht="18">
      <c r="B34" s="69" t="s">
        <v>17</v>
      </c>
      <c r="C34" s="69"/>
      <c r="D34" s="69"/>
      <c r="E34" s="69"/>
      <c r="F34" s="69"/>
      <c r="G34" s="69"/>
      <c r="H34" s="69"/>
      <c r="I34" s="69"/>
      <c r="K34" s="58">
        <f>SUM(K32:K33)</f>
        <v>7334152008.7838</v>
      </c>
      <c r="M34" s="47"/>
      <c r="N34" s="47"/>
    </row>
    <row r="35" spans="2:14" s="3" customFormat="1" ht="18">
      <c r="B35" s="69" t="s">
        <v>18</v>
      </c>
      <c r="C35" s="69"/>
      <c r="D35" s="69"/>
      <c r="E35" s="69"/>
      <c r="F35" s="69"/>
      <c r="G35" s="69"/>
      <c r="H35" s="69"/>
      <c r="I35" s="69"/>
      <c r="K35" s="58"/>
      <c r="M35" s="47"/>
      <c r="N35" s="47"/>
    </row>
    <row r="36" spans="2:14" s="3" customFormat="1" ht="18">
      <c r="B36" s="69" t="s">
        <v>19</v>
      </c>
      <c r="C36" s="69"/>
      <c r="D36" s="69"/>
      <c r="E36" s="69"/>
      <c r="F36" s="69"/>
      <c r="G36" s="69"/>
      <c r="H36" s="69"/>
      <c r="I36" s="69"/>
      <c r="K36" s="58">
        <f>SUM(K34+K35)</f>
        <v>7334152008.7838</v>
      </c>
      <c r="M36" s="47"/>
      <c r="N36" s="47"/>
    </row>
    <row r="37" spans="2:14" s="3" customFormat="1" ht="18">
      <c r="B37" s="69" t="s">
        <v>20</v>
      </c>
      <c r="C37" s="69"/>
      <c r="D37" s="69"/>
      <c r="E37" s="69"/>
      <c r="F37" s="69"/>
      <c r="G37" s="69"/>
      <c r="H37" s="69"/>
      <c r="I37" s="69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223201887746.62735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69" t="s">
        <v>24</v>
      </c>
      <c r="C41" s="69"/>
      <c r="D41" s="69"/>
      <c r="E41" s="69"/>
      <c r="F41" s="69"/>
      <c r="G41" s="69"/>
      <c r="H41" s="69"/>
      <c r="I41" s="69"/>
      <c r="K41" s="60"/>
      <c r="M41" s="47"/>
      <c r="N41" s="47"/>
    </row>
    <row r="42" spans="2:14" s="3" customFormat="1" ht="18">
      <c r="B42" s="69" t="s">
        <v>25</v>
      </c>
      <c r="C42" s="69"/>
      <c r="D42" s="69"/>
      <c r="E42" s="69"/>
      <c r="F42" s="69"/>
      <c r="G42" s="69"/>
      <c r="H42" s="69"/>
      <c r="I42" s="69"/>
      <c r="K42" s="61">
        <f>SUM(K36+K38)</f>
        <v>230536039755.41116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0">
      <selection activeCell="K20" sqref="K20"/>
    </sheetView>
  </sheetViews>
  <sheetFormatPr defaultColWidth="9.140625" defaultRowHeight="12.75"/>
  <cols>
    <col min="1" max="1" width="6.421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38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71"/>
      <c r="D14" s="71"/>
      <c r="E14" s="71"/>
      <c r="F14" s="71"/>
      <c r="G14" s="71"/>
      <c r="H14" s="71"/>
      <c r="I14" s="71"/>
      <c r="K14" s="39"/>
      <c r="M14" s="47"/>
      <c r="N14" s="47"/>
    </row>
    <row r="15" spans="2:14" s="3" customFormat="1" ht="16.5">
      <c r="B15" s="83"/>
      <c r="C15" s="71"/>
      <c r="D15" s="71"/>
      <c r="E15" s="71"/>
      <c r="F15" s="71"/>
      <c r="G15" s="71"/>
      <c r="H15" s="71"/>
      <c r="I15" s="71"/>
      <c r="K15" s="40"/>
      <c r="M15" s="47"/>
      <c r="N15" s="47"/>
    </row>
    <row r="16" spans="2:14" s="3" customFormat="1" ht="16.5">
      <c r="B16" s="83"/>
      <c r="C16" s="71"/>
      <c r="D16" s="71"/>
      <c r="E16" s="71"/>
      <c r="F16" s="71"/>
      <c r="G16" s="71"/>
      <c r="H16" s="71"/>
      <c r="I16" s="71"/>
      <c r="K16" s="40"/>
      <c r="M16" s="47"/>
      <c r="N16" s="47"/>
    </row>
    <row r="17" spans="2:14" s="11" customFormat="1" ht="16.5">
      <c r="B17" s="71" t="s">
        <v>1</v>
      </c>
      <c r="C17" s="71"/>
      <c r="D17" s="71"/>
      <c r="E17" s="71"/>
      <c r="F17" s="71"/>
      <c r="G17" s="71"/>
      <c r="H17" s="71"/>
      <c r="I17" s="71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444322321.930025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47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f>4722258.14+41064685.35</f>
        <v>45786943.49</v>
      </c>
      <c r="L20" s="47"/>
      <c r="M20" s="47"/>
      <c r="N20" s="47"/>
    </row>
    <row r="21" spans="2:14" s="3" customFormat="1" ht="18">
      <c r="B21" s="71" t="s">
        <v>5</v>
      </c>
      <c r="C21" s="71"/>
      <c r="D21" s="71"/>
      <c r="E21" s="71"/>
      <c r="F21" s="71"/>
      <c r="G21" s="71"/>
      <c r="H21" s="71"/>
      <c r="I21" s="71"/>
      <c r="K21" s="58">
        <f>SUM(K18+K19+K20)</f>
        <v>490109265.420025</v>
      </c>
      <c r="M21" s="47"/>
      <c r="N21" s="47"/>
    </row>
    <row r="22" spans="2:14" s="3" customFormat="1" ht="18">
      <c r="B22" s="71" t="s">
        <v>6</v>
      </c>
      <c r="C22" s="71"/>
      <c r="D22" s="71"/>
      <c r="E22" s="71"/>
      <c r="F22" s="71"/>
      <c r="G22" s="71"/>
      <c r="H22" s="71"/>
      <c r="I22" s="71"/>
      <c r="K22" s="59"/>
      <c r="M22" s="47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0">
        <v>0</v>
      </c>
      <c r="M23" s="47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227204680919.74+1616960911.82</f>
        <v>228821641831.56</v>
      </c>
      <c r="L24" s="22"/>
      <c r="M24" s="47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1816486956.9899998</v>
      </c>
      <c r="L25" s="47"/>
      <c r="M25" s="47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0">
        <v>0</v>
      </c>
      <c r="M26" s="47"/>
      <c r="N26" s="47"/>
    </row>
    <row r="27" spans="2:14" s="3" customFormat="1" ht="18">
      <c r="B27" s="71" t="s">
        <v>10</v>
      </c>
      <c r="C27" s="71"/>
      <c r="D27" s="71"/>
      <c r="E27" s="71"/>
      <c r="F27" s="71"/>
      <c r="G27" s="71"/>
      <c r="H27" s="71"/>
      <c r="I27" s="71"/>
      <c r="K27" s="58">
        <f>SUM(K23+K24+K25+K26)</f>
        <v>230638128788.55</v>
      </c>
      <c r="M27" s="47"/>
      <c r="N27" s="47"/>
    </row>
    <row r="28" spans="2:14" s="3" customFormat="1" ht="18">
      <c r="B28" s="71" t="s">
        <v>11</v>
      </c>
      <c r="C28" s="71"/>
      <c r="D28" s="71"/>
      <c r="E28" s="71"/>
      <c r="F28" s="71"/>
      <c r="G28" s="71"/>
      <c r="H28" s="71"/>
      <c r="I28" s="71"/>
      <c r="K28" s="58">
        <f>SUM(K21+K27)</f>
        <v>231128238053.97</v>
      </c>
      <c r="M28" s="47"/>
      <c r="N28" s="47"/>
    </row>
    <row r="29" spans="2:14" s="3" customFormat="1" ht="18">
      <c r="B29" s="71" t="s">
        <v>12</v>
      </c>
      <c r="C29" s="71"/>
      <c r="D29" s="71"/>
      <c r="E29" s="71"/>
      <c r="F29" s="71"/>
      <c r="G29" s="71"/>
      <c r="H29" s="71"/>
      <c r="I29" s="71"/>
      <c r="K29" s="60"/>
      <c r="M29" s="47"/>
      <c r="N29" s="47"/>
    </row>
    <row r="30" spans="2:14" s="3" customFormat="1" ht="18">
      <c r="B30" s="71" t="s">
        <v>13</v>
      </c>
      <c r="C30" s="71"/>
      <c r="D30" s="71"/>
      <c r="E30" s="71"/>
      <c r="F30" s="71"/>
      <c r="G30" s="71"/>
      <c r="H30" s="71"/>
      <c r="I30" s="71"/>
      <c r="K30" s="58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58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7551063342.139998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1582457641.3</v>
      </c>
      <c r="M33" s="47"/>
      <c r="N33" s="47"/>
    </row>
    <row r="34" spans="2:14" s="3" customFormat="1" ht="18">
      <c r="B34" s="71" t="s">
        <v>17</v>
      </c>
      <c r="C34" s="71"/>
      <c r="D34" s="71"/>
      <c r="E34" s="71"/>
      <c r="F34" s="71"/>
      <c r="G34" s="71"/>
      <c r="H34" s="71"/>
      <c r="I34" s="71"/>
      <c r="K34" s="58">
        <f>SUM(K32:K33)</f>
        <v>9133520983.439999</v>
      </c>
      <c r="M34" s="47"/>
      <c r="N34" s="47"/>
    </row>
    <row r="35" spans="2:14" s="3" customFormat="1" ht="18">
      <c r="B35" s="71" t="s">
        <v>18</v>
      </c>
      <c r="C35" s="71"/>
      <c r="D35" s="71"/>
      <c r="E35" s="71"/>
      <c r="F35" s="71"/>
      <c r="G35" s="71"/>
      <c r="H35" s="71"/>
      <c r="I35" s="71"/>
      <c r="K35" s="58"/>
      <c r="M35" s="47"/>
      <c r="N35" s="47"/>
    </row>
    <row r="36" spans="2:14" s="3" customFormat="1" ht="18">
      <c r="B36" s="71" t="s">
        <v>19</v>
      </c>
      <c r="C36" s="71"/>
      <c r="D36" s="71"/>
      <c r="E36" s="71"/>
      <c r="F36" s="71"/>
      <c r="G36" s="71"/>
      <c r="H36" s="71"/>
      <c r="I36" s="71"/>
      <c r="K36" s="58">
        <f>SUM(K34+K35)</f>
        <v>9133520983.439999</v>
      </c>
      <c r="M36" s="47"/>
      <c r="N36" s="47"/>
    </row>
    <row r="37" spans="2:14" s="3" customFormat="1" ht="18">
      <c r="B37" s="71" t="s">
        <v>20</v>
      </c>
      <c r="C37" s="71"/>
      <c r="D37" s="71"/>
      <c r="E37" s="71"/>
      <c r="F37" s="71"/>
      <c r="G37" s="71"/>
      <c r="H37" s="71"/>
      <c r="I37" s="71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221994717070.53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71" t="s">
        <v>24</v>
      </c>
      <c r="C41" s="71"/>
      <c r="D41" s="71"/>
      <c r="E41" s="71"/>
      <c r="F41" s="71"/>
      <c r="G41" s="71"/>
      <c r="H41" s="71"/>
      <c r="I41" s="71"/>
      <c r="K41" s="60"/>
      <c r="M41" s="47"/>
      <c r="N41" s="47"/>
    </row>
    <row r="42" spans="2:14" s="3" customFormat="1" ht="18">
      <c r="B42" s="71" t="s">
        <v>25</v>
      </c>
      <c r="C42" s="71"/>
      <c r="D42" s="71"/>
      <c r="E42" s="71"/>
      <c r="F42" s="71"/>
      <c r="G42" s="71"/>
      <c r="H42" s="71"/>
      <c r="I42" s="71"/>
      <c r="K42" s="61">
        <f>SUM(K36+K38)</f>
        <v>231128238053.97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3">
      <selection activeCell="K24" sqref="K24"/>
    </sheetView>
  </sheetViews>
  <sheetFormatPr defaultColWidth="9.140625" defaultRowHeight="12.75"/>
  <cols>
    <col min="1" max="1" width="6.421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39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73"/>
      <c r="D14" s="73"/>
      <c r="E14" s="73"/>
      <c r="F14" s="73"/>
      <c r="G14" s="73"/>
      <c r="H14" s="73"/>
      <c r="I14" s="73"/>
      <c r="K14" s="39"/>
      <c r="M14" s="47"/>
      <c r="N14" s="47"/>
    </row>
    <row r="15" spans="2:14" s="3" customFormat="1" ht="16.5">
      <c r="B15" s="83"/>
      <c r="C15" s="73"/>
      <c r="D15" s="73"/>
      <c r="E15" s="73"/>
      <c r="F15" s="73"/>
      <c r="G15" s="73"/>
      <c r="H15" s="73"/>
      <c r="I15" s="73"/>
      <c r="K15" s="40"/>
      <c r="M15" s="47"/>
      <c r="N15" s="47"/>
    </row>
    <row r="16" spans="2:14" s="3" customFormat="1" ht="16.5">
      <c r="B16" s="83"/>
      <c r="C16" s="73"/>
      <c r="D16" s="73"/>
      <c r="E16" s="73"/>
      <c r="F16" s="73"/>
      <c r="G16" s="73"/>
      <c r="H16" s="73"/>
      <c r="I16" s="73"/>
      <c r="K16" s="40"/>
      <c r="M16" s="47"/>
      <c r="N16" s="47"/>
    </row>
    <row r="17" spans="2:14" s="11" customFormat="1" ht="16.5">
      <c r="B17" s="73" t="s">
        <v>1</v>
      </c>
      <c r="C17" s="73"/>
      <c r="D17" s="73"/>
      <c r="E17" s="73"/>
      <c r="F17" s="73"/>
      <c r="G17" s="73"/>
      <c r="H17" s="73"/>
      <c r="I17" s="73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609428371.8400251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47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f>8134209.94+7157478.31+9833579.73+22965231.055</f>
        <v>48090499.035</v>
      </c>
      <c r="L20" s="47"/>
      <c r="M20" s="47"/>
      <c r="N20" s="47"/>
    </row>
    <row r="21" spans="2:14" s="3" customFormat="1" ht="18">
      <c r="B21" s="73" t="s">
        <v>5</v>
      </c>
      <c r="C21" s="73"/>
      <c r="D21" s="73"/>
      <c r="E21" s="73"/>
      <c r="F21" s="73"/>
      <c r="G21" s="73"/>
      <c r="H21" s="73"/>
      <c r="I21" s="73"/>
      <c r="K21" s="58">
        <f>SUM(K18+K19+K20)</f>
        <v>657518870.875025</v>
      </c>
      <c r="M21" s="47"/>
      <c r="N21" s="47"/>
    </row>
    <row r="22" spans="2:14" s="3" customFormat="1" ht="18">
      <c r="B22" s="73" t="s">
        <v>6</v>
      </c>
      <c r="C22" s="73"/>
      <c r="D22" s="73"/>
      <c r="E22" s="73"/>
      <c r="F22" s="73"/>
      <c r="G22" s="73"/>
      <c r="H22" s="73"/>
      <c r="I22" s="73"/>
      <c r="K22" s="59"/>
      <c r="M22" s="47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0">
        <v>0</v>
      </c>
      <c r="M23" s="47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228821641831.56+2921195203.32</f>
        <v>231742837034.88</v>
      </c>
      <c r="L24" s="22"/>
      <c r="M24" s="47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1799569926.5800002</v>
      </c>
      <c r="L25" s="47"/>
      <c r="M25" s="47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0">
        <v>0</v>
      </c>
      <c r="M26" s="47"/>
      <c r="N26" s="47"/>
    </row>
    <row r="27" spans="2:14" s="3" customFormat="1" ht="18">
      <c r="B27" s="73" t="s">
        <v>10</v>
      </c>
      <c r="C27" s="73"/>
      <c r="D27" s="73"/>
      <c r="E27" s="73"/>
      <c r="F27" s="73"/>
      <c r="G27" s="73"/>
      <c r="H27" s="73"/>
      <c r="I27" s="73"/>
      <c r="K27" s="58">
        <f>SUM(K23+K24+K25+K26)</f>
        <v>233542406961.46</v>
      </c>
      <c r="M27" s="47"/>
      <c r="N27" s="47"/>
    </row>
    <row r="28" spans="2:14" s="3" customFormat="1" ht="18">
      <c r="B28" s="73" t="s">
        <v>11</v>
      </c>
      <c r="C28" s="73"/>
      <c r="D28" s="73"/>
      <c r="E28" s="73"/>
      <c r="F28" s="73"/>
      <c r="G28" s="73"/>
      <c r="H28" s="73"/>
      <c r="I28" s="73"/>
      <c r="K28" s="58">
        <f>SUM(K21+K27)</f>
        <v>234199925832.33502</v>
      </c>
      <c r="M28" s="47"/>
      <c r="N28" s="47"/>
    </row>
    <row r="29" spans="2:14" s="3" customFormat="1" ht="18">
      <c r="B29" s="73" t="s">
        <v>12</v>
      </c>
      <c r="C29" s="73"/>
      <c r="D29" s="73"/>
      <c r="E29" s="73"/>
      <c r="F29" s="73"/>
      <c r="G29" s="73"/>
      <c r="H29" s="73"/>
      <c r="I29" s="73"/>
      <c r="K29" s="60"/>
      <c r="M29" s="47"/>
      <c r="N29" s="47"/>
    </row>
    <row r="30" spans="2:14" s="3" customFormat="1" ht="18">
      <c r="B30" s="73" t="s">
        <v>13</v>
      </c>
      <c r="C30" s="73"/>
      <c r="D30" s="73"/>
      <c r="E30" s="73"/>
      <c r="F30" s="73"/>
      <c r="G30" s="73"/>
      <c r="H30" s="73"/>
      <c r="I30" s="73"/>
      <c r="K30" s="58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58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8978011464.82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2176125140.8700004</v>
      </c>
      <c r="M33" s="47"/>
      <c r="N33" s="47"/>
    </row>
    <row r="34" spans="2:14" s="3" customFormat="1" ht="18">
      <c r="B34" s="73" t="s">
        <v>17</v>
      </c>
      <c r="C34" s="73"/>
      <c r="D34" s="73"/>
      <c r="E34" s="73"/>
      <c r="F34" s="73"/>
      <c r="G34" s="73"/>
      <c r="H34" s="73"/>
      <c r="I34" s="73"/>
      <c r="K34" s="58">
        <f>SUM(K32:K33)</f>
        <v>11154136605.69</v>
      </c>
      <c r="M34" s="47"/>
      <c r="N34" s="47"/>
    </row>
    <row r="35" spans="2:14" s="3" customFormat="1" ht="18">
      <c r="B35" s="73" t="s">
        <v>18</v>
      </c>
      <c r="C35" s="73"/>
      <c r="D35" s="73"/>
      <c r="E35" s="73"/>
      <c r="F35" s="73"/>
      <c r="G35" s="73"/>
      <c r="H35" s="73"/>
      <c r="I35" s="73"/>
      <c r="K35" s="58"/>
      <c r="M35" s="47"/>
      <c r="N35" s="47"/>
    </row>
    <row r="36" spans="2:14" s="3" customFormat="1" ht="18">
      <c r="B36" s="73" t="s">
        <v>19</v>
      </c>
      <c r="C36" s="73"/>
      <c r="D36" s="73"/>
      <c r="E36" s="73"/>
      <c r="F36" s="73"/>
      <c r="G36" s="73"/>
      <c r="H36" s="73"/>
      <c r="I36" s="73"/>
      <c r="K36" s="58">
        <f>SUM(K34+K35)</f>
        <v>11154136605.69</v>
      </c>
      <c r="M36" s="47"/>
      <c r="N36" s="47"/>
    </row>
    <row r="37" spans="2:14" s="3" customFormat="1" ht="18">
      <c r="B37" s="73" t="s">
        <v>20</v>
      </c>
      <c r="C37" s="73"/>
      <c r="D37" s="73"/>
      <c r="E37" s="73"/>
      <c r="F37" s="73"/>
      <c r="G37" s="73"/>
      <c r="H37" s="73"/>
      <c r="I37" s="73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223045789226.64502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73" t="s">
        <v>24</v>
      </c>
      <c r="C41" s="73"/>
      <c r="D41" s="73"/>
      <c r="E41" s="73"/>
      <c r="F41" s="73"/>
      <c r="G41" s="73"/>
      <c r="H41" s="73"/>
      <c r="I41" s="73"/>
      <c r="K41" s="60"/>
      <c r="M41" s="47"/>
      <c r="N41" s="47"/>
    </row>
    <row r="42" spans="2:14" s="3" customFormat="1" ht="18">
      <c r="B42" s="73" t="s">
        <v>25</v>
      </c>
      <c r="C42" s="73"/>
      <c r="D42" s="73"/>
      <c r="E42" s="73"/>
      <c r="F42" s="73"/>
      <c r="G42" s="73"/>
      <c r="H42" s="73"/>
      <c r="I42" s="73"/>
      <c r="K42" s="61">
        <f>SUM(K36+K38)</f>
        <v>234199925832.33502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3">
      <selection activeCell="K20" sqref="K20"/>
    </sheetView>
  </sheetViews>
  <sheetFormatPr defaultColWidth="9.140625" defaultRowHeight="12.75"/>
  <cols>
    <col min="1" max="1" width="6.421875" style="4" customWidth="1"/>
    <col min="2" max="9" width="9.140625" style="7" customWidth="1"/>
    <col min="10" max="10" width="12.140625" style="7" customWidth="1"/>
    <col min="11" max="11" width="33.28125" style="36" customWidth="1"/>
    <col min="12" max="12" width="25.8515625" style="7" bestFit="1" customWidth="1"/>
    <col min="13" max="13" width="26.421875" style="48" bestFit="1" customWidth="1"/>
    <col min="14" max="14" width="19.28125" style="68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48"/>
      <c r="N1" s="54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48"/>
      <c r="N2" s="54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6"/>
      <c r="L3" s="7"/>
      <c r="M3" s="48"/>
      <c r="N3" s="54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6"/>
      <c r="L4" s="7"/>
      <c r="M4" s="48"/>
      <c r="N4" s="54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6"/>
      <c r="L5" s="7"/>
      <c r="M5" s="48"/>
      <c r="N5" s="54"/>
    </row>
    <row r="6" spans="1:14" s="4" customFormat="1" ht="20.25" customHeight="1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49"/>
      <c r="N6" s="54"/>
    </row>
    <row r="7" spans="1:14" s="4" customFormat="1" ht="20.25" customHeight="1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49"/>
      <c r="N7" s="54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37"/>
      <c r="L8" s="7"/>
      <c r="M8" s="48"/>
      <c r="N8" s="54"/>
    </row>
    <row r="9" spans="1:14" s="4" customFormat="1" ht="18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0"/>
      <c r="N9" s="54"/>
    </row>
    <row r="10" spans="1:14" s="4" customFormat="1" ht="18">
      <c r="A10" s="87" t="s">
        <v>40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0"/>
      <c r="N10" s="54"/>
    </row>
    <row r="11" spans="1:14" s="4" customFormat="1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51"/>
      <c r="N11" s="54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38"/>
      <c r="L12" s="7"/>
      <c r="M12" s="48"/>
      <c r="N12" s="54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38"/>
      <c r="L13" s="7"/>
      <c r="M13" s="48"/>
      <c r="N13" s="54"/>
    </row>
    <row r="14" spans="2:14" s="3" customFormat="1" ht="16.5">
      <c r="B14" s="83" t="s">
        <v>0</v>
      </c>
      <c r="C14" s="74"/>
      <c r="D14" s="74"/>
      <c r="E14" s="74"/>
      <c r="F14" s="74"/>
      <c r="G14" s="74"/>
      <c r="H14" s="74"/>
      <c r="I14" s="74"/>
      <c r="K14" s="39"/>
      <c r="M14" s="47"/>
      <c r="N14" s="47"/>
    </row>
    <row r="15" spans="2:14" s="3" customFormat="1" ht="16.5">
      <c r="B15" s="83"/>
      <c r="C15" s="74"/>
      <c r="D15" s="74"/>
      <c r="E15" s="74"/>
      <c r="F15" s="74"/>
      <c r="G15" s="74"/>
      <c r="H15" s="74"/>
      <c r="I15" s="74"/>
      <c r="K15" s="40"/>
      <c r="M15" s="47"/>
      <c r="N15" s="47"/>
    </row>
    <row r="16" spans="2:14" s="3" customFormat="1" ht="16.5">
      <c r="B16" s="83"/>
      <c r="C16" s="74"/>
      <c r="D16" s="74"/>
      <c r="E16" s="74"/>
      <c r="F16" s="74"/>
      <c r="G16" s="74"/>
      <c r="H16" s="74"/>
      <c r="I16" s="74"/>
      <c r="K16" s="40"/>
      <c r="M16" s="47"/>
      <c r="N16" s="47"/>
    </row>
    <row r="17" spans="2:14" s="11" customFormat="1" ht="16.5">
      <c r="B17" s="74" t="s">
        <v>1</v>
      </c>
      <c r="C17" s="74"/>
      <c r="D17" s="74"/>
      <c r="E17" s="74"/>
      <c r="F17" s="74"/>
      <c r="G17" s="74"/>
      <c r="H17" s="74"/>
      <c r="I17" s="74"/>
      <c r="K17" s="63"/>
      <c r="M17" s="52"/>
      <c r="N17" s="52"/>
    </row>
    <row r="18" spans="2:14" s="10" customFormat="1" ht="18">
      <c r="B18" s="16" t="s">
        <v>2</v>
      </c>
      <c r="C18" s="16"/>
      <c r="D18" s="16"/>
      <c r="E18" s="16"/>
      <c r="F18" s="16"/>
      <c r="G18" s="16"/>
      <c r="H18" s="16"/>
      <c r="I18" s="16"/>
      <c r="K18" s="66">
        <v>364527363.79002535</v>
      </c>
      <c r="M18" s="53"/>
      <c r="N18" s="53"/>
    </row>
    <row r="19" spans="2:14" s="3" customFormat="1" ht="18">
      <c r="B19" s="16" t="s">
        <v>3</v>
      </c>
      <c r="C19" s="16"/>
      <c r="D19" s="16"/>
      <c r="E19" s="16"/>
      <c r="F19" s="16"/>
      <c r="G19" s="16"/>
      <c r="H19" s="16"/>
      <c r="I19" s="16"/>
      <c r="K19" s="66"/>
      <c r="M19" s="47"/>
      <c r="N19" s="47"/>
    </row>
    <row r="20" spans="2:14" s="3" customFormat="1" ht="18">
      <c r="B20" s="16" t="s">
        <v>4</v>
      </c>
      <c r="C20" s="16"/>
      <c r="D20" s="16"/>
      <c r="E20" s="16"/>
      <c r="F20" s="16"/>
      <c r="G20" s="16"/>
      <c r="H20" s="16"/>
      <c r="I20" s="16"/>
      <c r="K20" s="66">
        <f>6647571.1+8497508.75+43814431.89+9107248.42</f>
        <v>68066760.16</v>
      </c>
      <c r="L20" s="47"/>
      <c r="M20" s="47"/>
      <c r="N20" s="47"/>
    </row>
    <row r="21" spans="2:14" s="3" customFormat="1" ht="18">
      <c r="B21" s="74" t="s">
        <v>5</v>
      </c>
      <c r="C21" s="74"/>
      <c r="D21" s="74"/>
      <c r="E21" s="74"/>
      <c r="F21" s="74"/>
      <c r="G21" s="74"/>
      <c r="H21" s="74"/>
      <c r="I21" s="74"/>
      <c r="K21" s="76">
        <f>SUM(K18+K19+K20)</f>
        <v>432594123.9500253</v>
      </c>
      <c r="M21" s="47"/>
      <c r="N21" s="47"/>
    </row>
    <row r="22" spans="2:14" s="3" customFormat="1" ht="18">
      <c r="B22" s="74" t="s">
        <v>6</v>
      </c>
      <c r="C22" s="74"/>
      <c r="D22" s="74"/>
      <c r="E22" s="74"/>
      <c r="F22" s="74"/>
      <c r="G22" s="74"/>
      <c r="H22" s="74"/>
      <c r="I22" s="74"/>
      <c r="K22" s="77"/>
      <c r="M22" s="47"/>
      <c r="N22" s="47"/>
    </row>
    <row r="23" spans="2:14" s="3" customFormat="1" ht="18">
      <c r="B23" s="16" t="s">
        <v>7</v>
      </c>
      <c r="C23" s="16"/>
      <c r="D23" s="16"/>
      <c r="E23" s="16"/>
      <c r="F23" s="16"/>
      <c r="G23" s="16"/>
      <c r="H23" s="16"/>
      <c r="I23" s="16"/>
      <c r="K23" s="66">
        <v>0</v>
      </c>
      <c r="M23" s="47"/>
      <c r="N23" s="47"/>
    </row>
    <row r="24" spans="2:14" s="3" customFormat="1" ht="18">
      <c r="B24" s="16" t="s">
        <v>27</v>
      </c>
      <c r="C24" s="16"/>
      <c r="D24" s="16"/>
      <c r="E24" s="16"/>
      <c r="F24" s="16"/>
      <c r="G24" s="16"/>
      <c r="H24" s="16"/>
      <c r="I24" s="16"/>
      <c r="K24" s="70">
        <f>231742837034.88+1615913987.63</f>
        <v>233358751022.51</v>
      </c>
      <c r="L24" s="22"/>
      <c r="M24" s="47"/>
      <c r="N24" s="47"/>
    </row>
    <row r="25" spans="2:14" s="3" customFormat="1" ht="18">
      <c r="B25" s="16" t="s">
        <v>8</v>
      </c>
      <c r="C25" s="16"/>
      <c r="D25" s="16"/>
      <c r="E25" s="16"/>
      <c r="F25" s="16"/>
      <c r="G25" s="16"/>
      <c r="H25" s="16"/>
      <c r="I25" s="16"/>
      <c r="K25" s="66">
        <v>1869821665.69</v>
      </c>
      <c r="L25" s="47"/>
      <c r="M25" s="47"/>
      <c r="N25" s="47"/>
    </row>
    <row r="26" spans="2:14" s="3" customFormat="1" ht="18">
      <c r="B26" s="16" t="s">
        <v>9</v>
      </c>
      <c r="C26" s="16"/>
      <c r="D26" s="16"/>
      <c r="E26" s="16"/>
      <c r="F26" s="16"/>
      <c r="G26" s="16"/>
      <c r="H26" s="16"/>
      <c r="I26" s="16"/>
      <c r="K26" s="66">
        <v>0</v>
      </c>
      <c r="M26" s="47"/>
      <c r="N26" s="47"/>
    </row>
    <row r="27" spans="2:14" s="3" customFormat="1" ht="18">
      <c r="B27" s="74" t="s">
        <v>10</v>
      </c>
      <c r="C27" s="74"/>
      <c r="D27" s="74"/>
      <c r="E27" s="74"/>
      <c r="F27" s="74"/>
      <c r="G27" s="74"/>
      <c r="H27" s="74"/>
      <c r="I27" s="74"/>
      <c r="K27" s="76">
        <f>SUM(K23+K24+K25+K26)</f>
        <v>235228572688.2</v>
      </c>
      <c r="M27" s="47"/>
      <c r="N27" s="47"/>
    </row>
    <row r="28" spans="2:14" s="3" customFormat="1" ht="18">
      <c r="B28" s="74" t="s">
        <v>11</v>
      </c>
      <c r="C28" s="74"/>
      <c r="D28" s="74"/>
      <c r="E28" s="74"/>
      <c r="F28" s="74"/>
      <c r="G28" s="74"/>
      <c r="H28" s="74"/>
      <c r="I28" s="74"/>
      <c r="K28" s="76">
        <f>SUM(K21+K27)</f>
        <v>235661166812.15002</v>
      </c>
      <c r="M28" s="47"/>
      <c r="N28" s="47"/>
    </row>
    <row r="29" spans="2:14" s="3" customFormat="1" ht="18">
      <c r="B29" s="74" t="s">
        <v>12</v>
      </c>
      <c r="C29" s="74"/>
      <c r="D29" s="74"/>
      <c r="E29" s="74"/>
      <c r="F29" s="74"/>
      <c r="G29" s="74"/>
      <c r="H29" s="74"/>
      <c r="I29" s="74"/>
      <c r="K29" s="66"/>
      <c r="M29" s="47"/>
      <c r="N29" s="47"/>
    </row>
    <row r="30" spans="2:14" s="3" customFormat="1" ht="18">
      <c r="B30" s="74" t="s">
        <v>13</v>
      </c>
      <c r="C30" s="74"/>
      <c r="D30" s="74"/>
      <c r="E30" s="74"/>
      <c r="F30" s="74"/>
      <c r="G30" s="74"/>
      <c r="H30" s="74"/>
      <c r="I30" s="74"/>
      <c r="K30" s="76"/>
      <c r="M30" s="47"/>
      <c r="N30" s="47"/>
    </row>
    <row r="31" spans="2:14" s="3" customFormat="1" ht="18">
      <c r="B31" s="16" t="s">
        <v>14</v>
      </c>
      <c r="C31" s="16"/>
      <c r="D31" s="16"/>
      <c r="E31" s="16"/>
      <c r="F31" s="16"/>
      <c r="G31" s="16"/>
      <c r="H31" s="16"/>
      <c r="I31" s="16"/>
      <c r="K31" s="76">
        <v>0</v>
      </c>
      <c r="M31" s="47"/>
      <c r="N31" s="47"/>
    </row>
    <row r="32" spans="2:14" s="3" customFormat="1" ht="18">
      <c r="B32" s="16" t="s">
        <v>15</v>
      </c>
      <c r="C32" s="16"/>
      <c r="D32" s="16"/>
      <c r="E32" s="16"/>
      <c r="F32" s="16"/>
      <c r="G32" s="16"/>
      <c r="H32" s="16"/>
      <c r="I32" s="16"/>
      <c r="K32" s="66">
        <v>8817055247.326</v>
      </c>
      <c r="M32" s="47"/>
      <c r="N32" s="47"/>
    </row>
    <row r="33" spans="2:14" s="3" customFormat="1" ht="18">
      <c r="B33" s="16" t="s">
        <v>16</v>
      </c>
      <c r="C33" s="16"/>
      <c r="D33" s="16"/>
      <c r="E33" s="16"/>
      <c r="F33" s="16"/>
      <c r="G33" s="16"/>
      <c r="H33" s="16"/>
      <c r="I33" s="16"/>
      <c r="K33" s="66">
        <v>2218024748.364</v>
      </c>
      <c r="M33" s="47"/>
      <c r="N33" s="47"/>
    </row>
    <row r="34" spans="2:14" s="3" customFormat="1" ht="18">
      <c r="B34" s="74" t="s">
        <v>17</v>
      </c>
      <c r="C34" s="74"/>
      <c r="D34" s="74"/>
      <c r="E34" s="74"/>
      <c r="F34" s="74"/>
      <c r="G34" s="74"/>
      <c r="H34" s="74"/>
      <c r="I34" s="74"/>
      <c r="K34" s="58">
        <f>SUM(K32:K33)</f>
        <v>11035079995.69</v>
      </c>
      <c r="M34" s="47"/>
      <c r="N34" s="47"/>
    </row>
    <row r="35" spans="2:14" s="3" customFormat="1" ht="18">
      <c r="B35" s="74" t="s">
        <v>18</v>
      </c>
      <c r="C35" s="74"/>
      <c r="D35" s="74"/>
      <c r="E35" s="74"/>
      <c r="F35" s="74"/>
      <c r="G35" s="74"/>
      <c r="H35" s="74"/>
      <c r="I35" s="74"/>
      <c r="K35" s="58"/>
      <c r="M35" s="47"/>
      <c r="N35" s="47"/>
    </row>
    <row r="36" spans="2:14" s="3" customFormat="1" ht="18">
      <c r="B36" s="74" t="s">
        <v>19</v>
      </c>
      <c r="C36" s="74"/>
      <c r="D36" s="74"/>
      <c r="E36" s="74"/>
      <c r="F36" s="74"/>
      <c r="G36" s="74"/>
      <c r="H36" s="74"/>
      <c r="I36" s="74"/>
      <c r="K36" s="58">
        <f>SUM(K34+K35)</f>
        <v>11035079995.69</v>
      </c>
      <c r="M36" s="47"/>
      <c r="N36" s="47"/>
    </row>
    <row r="37" spans="2:14" s="3" customFormat="1" ht="18">
      <c r="B37" s="74" t="s">
        <v>20</v>
      </c>
      <c r="C37" s="74"/>
      <c r="D37" s="74"/>
      <c r="E37" s="74"/>
      <c r="F37" s="74"/>
      <c r="G37" s="74"/>
      <c r="H37" s="74"/>
      <c r="I37" s="74"/>
      <c r="K37" s="58"/>
      <c r="M37" s="47"/>
      <c r="N37" s="47"/>
    </row>
    <row r="38" spans="2:14" s="3" customFormat="1" ht="18">
      <c r="B38" s="16" t="s">
        <v>21</v>
      </c>
      <c r="C38" s="16"/>
      <c r="D38" s="16"/>
      <c r="E38" s="16"/>
      <c r="F38" s="16"/>
      <c r="G38" s="16"/>
      <c r="H38" s="16"/>
      <c r="I38" s="16"/>
      <c r="K38" s="60">
        <f>SUM(K28-K36)</f>
        <v>224626086816.46002</v>
      </c>
      <c r="M38" s="47"/>
      <c r="N38" s="47"/>
    </row>
    <row r="39" spans="2:14" s="3" customFormat="1" ht="18">
      <c r="B39" s="16" t="s">
        <v>22</v>
      </c>
      <c r="C39" s="16"/>
      <c r="D39" s="16"/>
      <c r="E39" s="16"/>
      <c r="F39" s="16"/>
      <c r="G39" s="16"/>
      <c r="H39" s="16"/>
      <c r="I39" s="16"/>
      <c r="K39" s="60"/>
      <c r="M39" s="47"/>
      <c r="N39" s="47"/>
    </row>
    <row r="40" spans="2:14" s="3" customFormat="1" ht="18">
      <c r="B40" s="16" t="s">
        <v>23</v>
      </c>
      <c r="C40" s="16"/>
      <c r="D40" s="16"/>
      <c r="E40" s="16"/>
      <c r="F40" s="16"/>
      <c r="G40" s="16"/>
      <c r="H40" s="16"/>
      <c r="I40" s="16"/>
      <c r="K40" s="58"/>
      <c r="M40" s="47"/>
      <c r="N40" s="47"/>
    </row>
    <row r="41" spans="2:14" s="3" customFormat="1" ht="18">
      <c r="B41" s="74" t="s">
        <v>24</v>
      </c>
      <c r="C41" s="74"/>
      <c r="D41" s="74"/>
      <c r="E41" s="74"/>
      <c r="F41" s="74"/>
      <c r="G41" s="74"/>
      <c r="H41" s="74"/>
      <c r="I41" s="74"/>
      <c r="K41" s="60"/>
      <c r="M41" s="47"/>
      <c r="N41" s="47"/>
    </row>
    <row r="42" spans="2:14" s="3" customFormat="1" ht="18">
      <c r="B42" s="74" t="s">
        <v>25</v>
      </c>
      <c r="C42" s="74"/>
      <c r="D42" s="74"/>
      <c r="E42" s="74"/>
      <c r="F42" s="74"/>
      <c r="G42" s="74"/>
      <c r="H42" s="74"/>
      <c r="I42" s="74"/>
      <c r="K42" s="61">
        <f>SUM(K36+K38)</f>
        <v>235661166812.15002</v>
      </c>
      <c r="M42" s="47"/>
      <c r="N42" s="47"/>
    </row>
    <row r="43" spans="11:14" s="3" customFormat="1" ht="16.5" customHeight="1">
      <c r="K43" s="43"/>
      <c r="M43" s="47"/>
      <c r="N43" s="47"/>
    </row>
    <row r="44" spans="11:14" s="3" customFormat="1" ht="16.5" customHeight="1">
      <c r="K44" s="42"/>
      <c r="M44" s="47"/>
      <c r="N44" s="47"/>
    </row>
    <row r="45" ht="12.75">
      <c r="K45" s="67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Persio Grullon Peña</cp:lastModifiedBy>
  <cp:lastPrinted>2019-11-26T20:00:22Z</cp:lastPrinted>
  <dcterms:created xsi:type="dcterms:W3CDTF">2006-07-11T17:39:34Z</dcterms:created>
  <dcterms:modified xsi:type="dcterms:W3CDTF">2020-01-07T19:53:16Z</dcterms:modified>
  <cp:category/>
  <cp:version/>
  <cp:contentType/>
  <cp:contentStatus/>
</cp:coreProperties>
</file>