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\Desktop\archivos a cargar en la publicacion del 911 santiago\"/>
    </mc:Choice>
  </mc:AlternateContent>
  <bookViews>
    <workbookView xWindow="0" yWindow="0" windowWidth="19200" windowHeight="11595"/>
  </bookViews>
  <sheets>
    <sheet name="PRESUP 911 STGO 2015 ENMIEN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'[21]Resumen Precio Equipos'!$C$28</definedName>
    <definedName name="adm.a" localSheetId="0" hidden="1">'[22]ANALISIS STO DGO'!#REF!</definedName>
    <definedName name="adm.a" hidden="1">'[22]ANALISIS STO DGO'!#REF!</definedName>
    <definedName name="ADMBL" localSheetId="0" hidden="1">'[22]ANALISIS STO DGO'!#REF!</definedName>
    <definedName name="ADMBL" hidden="1">'[22]ANALISIS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'[23]MATERIALES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'[24]Mano de Obra'!$D$11</definedName>
    <definedName name="ALBANIL2">'[24]Mano de Obra'!$D$12</definedName>
    <definedName name="ALBANIL3">'[24]Mano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'[22]ANALISIS STO DGO'!#REF!</definedName>
    <definedName name="are" hidden="1">'[22]ANALISIS STO DGO'!#REF!</definedName>
    <definedName name="_xlnm.Print_Area" localSheetId="0">'PRESUP 911 STGO 2015 ENMIENDA'!$A$1:$G$1691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'[23]MATERIALES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'[24]Mano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'[25]Ana.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[26]Col.Amarre!$J$9:$M$9,[26]Col.Amarre!$J$10:$R$10,[26]Col.Amarre!$AG$13:$AH$13,[26]Col.Amarre!$AJ$11:$AK$11,[26]Col.Amarre!$AP$13:$AQ$13,[26]Col.Amarre!$AR$11:$AS$11,[26]Col.Amarre!$D$16:$M$35,[26]Col.Amarre!$V$16:$AC$35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'[24]Mano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'[21]O.M. y Salarios'!#REF!</definedName>
    <definedName name="cadeneros">'[21]O.M.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'[29]Cargas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[30]EQUIPOS!$D$13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'[25]Costos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'[31]Insumos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'[23]MATERIALES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'[25]Insumos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'[29]Analisis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'[21]Resumen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'[32]Desembolso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'[31]Costos Mano de Obra'!$O$38</definedName>
    <definedName name="Coloc.Block.6">'[25]Costos Mano de Obra'!$O$37</definedName>
    <definedName name="Coloc.Ceramica.Pisos">'[25]Costos Mano de Obra'!$O$46</definedName>
    <definedName name="colocblock6">'[29]Analisis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'[33]Analisis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'[33]Analisis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'[29]Analisis Unit. '!$G$3</definedName>
    <definedName name="costoobrero">'[29]Analisis Unit. '!$G$5</definedName>
    <definedName name="costotecesp">'[29]Analisis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[30]EQUIPOS!$D$27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[34]peso!#REF!</definedName>
    <definedName name="D">[34]peso!#REF!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'[21]Resumen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'[35]V.Tierras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'[21]Resumen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'[22]ANALISIS STO DGO'!#REF!</definedName>
    <definedName name="EMERGE" hidden="1">'[22]ANALISIS STO DGO'!#REF!</definedName>
    <definedName name="EMERGENCY" localSheetId="0" hidden="1">'[22]ANALISIS STO DGO'!#REF!</definedName>
    <definedName name="EMERGENCY" hidden="1">'[22]ANALISIS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'[36]analisis unitarios'!#REF!</definedName>
    <definedName name="ESCMARAGLPR">'[36]analisis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'[24]Mano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[37]Presup!#REF!</definedName>
    <definedName name="fact">[37]Presup!#REF!</definedName>
    <definedName name="FactOdeMVarias" localSheetId="0">[38]INSUMOS!#REF!</definedName>
    <definedName name="FactOdeMVarias">[38]INSUMOS!#REF!</definedName>
    <definedName name="factor" localSheetId="0">#REF!</definedName>
    <definedName name="factor">#REF!</definedName>
    <definedName name="FactorElectricidad" localSheetId="0">[38]INSUMOS!#REF!</definedName>
    <definedName name="FactorElectricidad">[38]INSUMOS!#REF!</definedName>
    <definedName name="FactorHerreria">[38]INSUMOS!$B$7</definedName>
    <definedName name="FactorOdeMElect" localSheetId="0">[38]INSUMOS!#REF!</definedName>
    <definedName name="FactorOdeMElect">[38]INSUMOS!#REF!</definedName>
    <definedName name="FactorOdeMPeonAlbCarp" localSheetId="0">[38]INSUMOS!#REF!</definedName>
    <definedName name="FactorOdeMPeonAlbCarp">[38]INSUMOS!#REF!</definedName>
    <definedName name="FactorOdeMPlomeria" localSheetId="0">[38]INSUMOS!#REF!</definedName>
    <definedName name="FactorOdeMPlomeria">[38]INSUMOS!#REF!</definedName>
    <definedName name="FactorOdeMVarias" localSheetId="0">[38]INSUMOS!#REF!</definedName>
    <definedName name="FactorOdeMVarias">[38]INSUMOS!#REF!</definedName>
    <definedName name="FactorPeonesAlbCarp" localSheetId="0">[38]INSUMOS!#REF!</definedName>
    <definedName name="FactorPeonesAlbCarp">[38]INSUMOS!#REF!</definedName>
    <definedName name="FactorPlomeria" localSheetId="0">[38]INSUMOS!#REF!</definedName>
    <definedName name="FactorPlomeria">[38]INSUMOS!#REF!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[37]Presup!#REF!</definedName>
    <definedName name="fct">[37]Presup!#REF!</definedName>
    <definedName name="fdcementogris">'[29]Analisis Unit. '!$F$34</definedName>
    <definedName name="FE">'[39]mov. tierra'!$D$28</definedName>
    <definedName name="FEa">'[40]V.Tierras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'[29]Analisis Unit. '!$F$43</definedName>
    <definedName name="glpintura">'[29]Analisis Unit. '!$F$49</definedName>
    <definedName name="GOTEROCOL">[15]Ana!$F$453</definedName>
    <definedName name="GOTERORAN">[15]Ana!$F$458</definedName>
    <definedName name="GRAA_LAV_CLASIF">'[23]MATERIALES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[42]Analisis!$J$2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'[25]Ana. Horm mexc mort'!$D$70</definedName>
    <definedName name="horm.1.3">'[29]Analisis Unit. '!$F$74</definedName>
    <definedName name="horm.1.3.5">'[29]Analisis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[43]Insumos!$B$71:$D$71</definedName>
    <definedName name="Hormigón_Industrial_210_Kg_cm2_1">[43]Insumos!$B$71:$D$71</definedName>
    <definedName name="Hormigón_Industrial_210_Kg_cm2_2">[43]Insumos!$B$71:$D$71</definedName>
    <definedName name="Hormigón_Industrial_210_Kg_cm2_3">[43]Insumos!$B$71:$D$71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[41]INSUMOS!$F$261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[37]Presup!#REF!</definedName>
    <definedName name="indi">[37]Presup!#REF!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[44]Insumos!$G$2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[38]INSUMOS!#REF!</definedName>
    <definedName name="Jose">[38]INSUMOS!#REF!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'[29]Analisis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'[22]ANALISIS STO DGO'!#REF!</definedName>
    <definedName name="LINE" hidden="1">'[22]ANALISIS STO DGO'!#REF!</definedName>
    <definedName name="lineout" localSheetId="0" hidden="1">'[22]ANALISIS STO DGO'!#REF!</definedName>
    <definedName name="lineout" hidden="1">'[22]ANALISIS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[45]Materiales!$K$15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'[25]Costos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'[29]Analisis Unit. '!$F$47</definedName>
    <definedName name="m3arena">'[29]Analisis Unit. '!$F$41</definedName>
    <definedName name="m3arepanete">'[29]Analisis Unit. '!$F$44</definedName>
    <definedName name="m3grava">'[29]Analisis Unit. '!$F$42</definedName>
    <definedName name="MA">'[24]Mano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'[29]Analisis Unit. '!$F$46</definedName>
    <definedName name="mo.cer.pared">'[29]Analisis Unit. '!$F$26</definedName>
    <definedName name="MOACERA" localSheetId="0">#REF!</definedName>
    <definedName name="MOACERA">#REF!</definedName>
    <definedName name="moacero">'[29]Analisis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'[29]Analisis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'[29]Analisis Unit. '!$F$96</definedName>
    <definedName name="morpanete">'[29]Analisis Unit. '!$F$85</definedName>
    <definedName name="mortero.1.4.pañete">'[25]Ana.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[38]INSUMOS!#REF!</definedName>
    <definedName name="OdeMElect">[38]INSUMOS!#REF!</definedName>
    <definedName name="OdeMPlomeria" localSheetId="0">[38]INSUMOS!#REF!</definedName>
    <definedName name="OdeMPlomeria">[38]INSUMOS!#REF!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'[21]O.M. y Salarios'!#REF!</definedName>
    <definedName name="omencofrado">'[21]O.M. y Salarios'!#REF!</definedName>
    <definedName name="opala">[45]Salarios!$D$16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[45]Salarios!$D$14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[46]Insumos!$E$15</definedName>
    <definedName name="P.U.Amercoat_385ASA_2">#N/A</definedName>
    <definedName name="P.U.Amercoat_385ASA_3">#N/A</definedName>
    <definedName name="P.U.Dimecote9">[46]Insumos!$E$13</definedName>
    <definedName name="P.U.Dimecote9_2">#N/A</definedName>
    <definedName name="P.U.Dimecote9_3">#N/A</definedName>
    <definedName name="P.U.Thinner1000">[46]Insumos!$E$12</definedName>
    <definedName name="P.U.Thinner1000_2">#N/A</definedName>
    <definedName name="P.U.Thinner1000_3">#N/A</definedName>
    <definedName name="P.U.Urethane_Acrilico">[46]Insumos!$E$17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'[39]mov. tierra'!$D$26</definedName>
    <definedName name="PDa">'[40]V.Tierras A'!$D$7</definedName>
    <definedName name="PDUCHA" localSheetId="0">#REF!</definedName>
    <definedName name="PDUCHA">#REF!</definedName>
    <definedName name="PEON">'[24]Mano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'[23]MATERIALES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[38]INSUMOS!#REF!</definedName>
    <definedName name="Plom">[38]INSUMOS!#REF!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[47]Presupuesto!#REF!</definedName>
    <definedName name="porcentaje">[47]Presupuesto!#REF!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'[48]med.mov.de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[49]peso!#REF!</definedName>
    <definedName name="prticos">[49]peso!#REF!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'[29]Analisis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'[25]Costos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'[25]Costos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'[50]Pasarela de L=60.00'!#REF!</definedName>
    <definedName name="regi">'[50]Pasarela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'[25]Insumos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'[24]Mano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'[25]Insumos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'[25]Costos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'[51]Ana.precios un'!#REF!</definedName>
    <definedName name="TABLESTACADO">'[51]Ana.precios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'[24]Mano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'PRESUP 911 STGO 2015 ENMIENDA'!$1:$10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'[50]Pasarela de L=60.00'!#REF!</definedName>
    <definedName name="tony">'[50]Pasarela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[30]EQUIPOS!$D$14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'[21]Resumen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[21]Materiales!#REF!</definedName>
    <definedName name="truct">[21]Materiales!#REF!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'[25]Costos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[38]INSUMOS!#REF!</definedName>
    <definedName name="Varias">[38]INSUMOS!#REF!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[52]analisis1!#REF!</definedName>
    <definedName name="VP">[52]analisis1!#REF!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'[22]ANALISIS STO DGO'!#REF!</definedName>
    <definedName name="WARE" hidden="1">'[22]ANALISIS STO DGO'!#REF!</definedName>
    <definedName name="ware." localSheetId="0" hidden="1">'[22]ANALISIS STO DGO'!#REF!</definedName>
    <definedName name="ware." hidden="1">'[22]ANALISIS STO DGO'!#REF!</definedName>
    <definedName name="ware.1" localSheetId="0" hidden="1">'[22]ANALISIS STO DGO'!#REF!</definedName>
    <definedName name="ware.1" hidden="1">'[22]ANALISIS STO DGO'!#REF!</definedName>
    <definedName name="WAREHOUSE" localSheetId="0" hidden="1">'[22]ANALISIS STO DGO'!#REF!</definedName>
    <definedName name="WAREHOUSE" hidden="1">'[22]ANALISIS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'[22]ANALISIS STO DGO'!#REF!</definedName>
    <definedName name="Wimaldy" hidden="1">'[22]ANALISIS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'[29]Analisis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2" i="1" l="1"/>
  <c r="F1083" i="1"/>
  <c r="G1083" i="1" l="1"/>
  <c r="F1616" i="1"/>
  <c r="G1616" i="1" s="1"/>
  <c r="G1618" i="1" s="1"/>
  <c r="G1572" i="1"/>
  <c r="G1604" i="1" s="1"/>
  <c r="F1570" i="1"/>
  <c r="G1570" i="1" s="1"/>
  <c r="F1564" i="1"/>
  <c r="F1563" i="1"/>
  <c r="F1562" i="1"/>
  <c r="F1561" i="1"/>
  <c r="F1559" i="1"/>
  <c r="F1557" i="1"/>
  <c r="F1556" i="1"/>
  <c r="F1554" i="1"/>
  <c r="C1554" i="1"/>
  <c r="F1553" i="1"/>
  <c r="F1552" i="1"/>
  <c r="F1551" i="1"/>
  <c r="F1550" i="1"/>
  <c r="F1549" i="1"/>
  <c r="F1548" i="1"/>
  <c r="F1547" i="1"/>
  <c r="F1546" i="1"/>
  <c r="F1545" i="1"/>
  <c r="F1544" i="1"/>
  <c r="C1543" i="1"/>
  <c r="F1543" i="1" s="1"/>
  <c r="F1542" i="1"/>
  <c r="C1542" i="1"/>
  <c r="F1536" i="1"/>
  <c r="F1526" i="1"/>
  <c r="F1520" i="1"/>
  <c r="F1515" i="1"/>
  <c r="F1510" i="1"/>
  <c r="F1490" i="1"/>
  <c r="F1454" i="1"/>
  <c r="F1447" i="1"/>
  <c r="F1441" i="1"/>
  <c r="F1435" i="1"/>
  <c r="F1429" i="1"/>
  <c r="F1422" i="1"/>
  <c r="F1419" i="1"/>
  <c r="F1416" i="1"/>
  <c r="F1413" i="1"/>
  <c r="F1410" i="1"/>
  <c r="F1406" i="1"/>
  <c r="F1403" i="1"/>
  <c r="F1395" i="1"/>
  <c r="F1391" i="1"/>
  <c r="F1399" i="1"/>
  <c r="F1387" i="1"/>
  <c r="F1380" i="1"/>
  <c r="F1377" i="1"/>
  <c r="F1358" i="1"/>
  <c r="F1329" i="1"/>
  <c r="F1316" i="1"/>
  <c r="F1310" i="1"/>
  <c r="F1298" i="1"/>
  <c r="F1292" i="1"/>
  <c r="F1304" i="1"/>
  <c r="F1286" i="1"/>
  <c r="F1280" i="1"/>
  <c r="F1273" i="1"/>
  <c r="F1267" i="1"/>
  <c r="F1261" i="1"/>
  <c r="F1252" i="1"/>
  <c r="F1249" i="1"/>
  <c r="F1248" i="1"/>
  <c r="F1247" i="1"/>
  <c r="F1246" i="1"/>
  <c r="F1245" i="1"/>
  <c r="F1244" i="1"/>
  <c r="F1243" i="1"/>
  <c r="F1238" i="1"/>
  <c r="F1237" i="1"/>
  <c r="F1236" i="1"/>
  <c r="F1235" i="1"/>
  <c r="F1234" i="1"/>
  <c r="F1231" i="1"/>
  <c r="G1231" i="1" s="1"/>
  <c r="F1228" i="1"/>
  <c r="G1228" i="1" s="1"/>
  <c r="F1225" i="1"/>
  <c r="F1224" i="1"/>
  <c r="F1223" i="1"/>
  <c r="F1220" i="1"/>
  <c r="G1220" i="1" s="1"/>
  <c r="F1213" i="1"/>
  <c r="F1212" i="1"/>
  <c r="F1211" i="1"/>
  <c r="F1210" i="1"/>
  <c r="F1209" i="1"/>
  <c r="F1206" i="1"/>
  <c r="G1206" i="1" s="1"/>
  <c r="F1203" i="1"/>
  <c r="G1203" i="1" s="1"/>
  <c r="F1200" i="1"/>
  <c r="F1199" i="1"/>
  <c r="F1198" i="1"/>
  <c r="F1195" i="1"/>
  <c r="G1195" i="1" s="1"/>
  <c r="F1188" i="1"/>
  <c r="F1187" i="1"/>
  <c r="G1188" i="1" s="1"/>
  <c r="F1184" i="1"/>
  <c r="G1184" i="1" s="1"/>
  <c r="F1181" i="1"/>
  <c r="F1180" i="1"/>
  <c r="C1180" i="1"/>
  <c r="F1179" i="1"/>
  <c r="F1178" i="1"/>
  <c r="F1175" i="1"/>
  <c r="F1174" i="1"/>
  <c r="F1171" i="1"/>
  <c r="F1170" i="1"/>
  <c r="F1169" i="1"/>
  <c r="F1168" i="1"/>
  <c r="F1167" i="1"/>
  <c r="F1166" i="1"/>
  <c r="F1163" i="1"/>
  <c r="F1162" i="1"/>
  <c r="F1161" i="1"/>
  <c r="F1158" i="1"/>
  <c r="G1158" i="1" s="1"/>
  <c r="F1151" i="1"/>
  <c r="F1150" i="1"/>
  <c r="G1151" i="1" s="1"/>
  <c r="F1147" i="1"/>
  <c r="G1147" i="1" s="1"/>
  <c r="F1144" i="1"/>
  <c r="F1143" i="1"/>
  <c r="C1143" i="1"/>
  <c r="F1142" i="1"/>
  <c r="F1141" i="1"/>
  <c r="G1144" i="1" s="1"/>
  <c r="F1139" i="1"/>
  <c r="F1138" i="1"/>
  <c r="F1135" i="1"/>
  <c r="F1134" i="1"/>
  <c r="F1133" i="1"/>
  <c r="F1132" i="1"/>
  <c r="F1131" i="1"/>
  <c r="F1130" i="1"/>
  <c r="F1127" i="1"/>
  <c r="F1126" i="1"/>
  <c r="F1125" i="1"/>
  <c r="G1122" i="1"/>
  <c r="F1122" i="1"/>
  <c r="F1115" i="1"/>
  <c r="G1115" i="1" s="1"/>
  <c r="C1115" i="1"/>
  <c r="F1112" i="1"/>
  <c r="G1112" i="1" s="1"/>
  <c r="F1109" i="1"/>
  <c r="C1108" i="1"/>
  <c r="F1107" i="1"/>
  <c r="F1106" i="1"/>
  <c r="F1103" i="1"/>
  <c r="F1102" i="1"/>
  <c r="F1099" i="1"/>
  <c r="F1098" i="1"/>
  <c r="F1097" i="1"/>
  <c r="F1095" i="1"/>
  <c r="F1094" i="1"/>
  <c r="F1093" i="1"/>
  <c r="F1090" i="1"/>
  <c r="G1090" i="1" s="1"/>
  <c r="C1081" i="1"/>
  <c r="F1081" i="1" s="1"/>
  <c r="F1080" i="1"/>
  <c r="F1079" i="1"/>
  <c r="F1078" i="1"/>
  <c r="F1077" i="1"/>
  <c r="F1076" i="1"/>
  <c r="F1075" i="1"/>
  <c r="F1074" i="1"/>
  <c r="F1073" i="1"/>
  <c r="F1072" i="1"/>
  <c r="F1066" i="1"/>
  <c r="G1066" i="1" s="1"/>
  <c r="F1063" i="1"/>
  <c r="G1063" i="1" s="1"/>
  <c r="F1060" i="1"/>
  <c r="F1059" i="1"/>
  <c r="F1058" i="1"/>
  <c r="F1057" i="1"/>
  <c r="F1056" i="1"/>
  <c r="F1055" i="1"/>
  <c r="F1052" i="1"/>
  <c r="F1051" i="1"/>
  <c r="G1052" i="1" s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27" i="1"/>
  <c r="F1026" i="1"/>
  <c r="F1023" i="1"/>
  <c r="F1022" i="1"/>
  <c r="F1021" i="1"/>
  <c r="F1018" i="1"/>
  <c r="G1018" i="1" s="1"/>
  <c r="F1015" i="1"/>
  <c r="F1014" i="1"/>
  <c r="F1013" i="1"/>
  <c r="F1010" i="1"/>
  <c r="F1009" i="1"/>
  <c r="F1008" i="1"/>
  <c r="F1005" i="1"/>
  <c r="G1005" i="1" s="1"/>
  <c r="F998" i="1"/>
  <c r="F997" i="1"/>
  <c r="F996" i="1"/>
  <c r="F995" i="1"/>
  <c r="F994" i="1"/>
  <c r="F993" i="1"/>
  <c r="F990" i="1"/>
  <c r="F989" i="1"/>
  <c r="F988" i="1"/>
  <c r="F987" i="1"/>
  <c r="F984" i="1"/>
  <c r="G984" i="1" s="1"/>
  <c r="F983" i="1"/>
  <c r="F980" i="1"/>
  <c r="F979" i="1"/>
  <c r="F978" i="1"/>
  <c r="F977" i="1"/>
  <c r="F976" i="1"/>
  <c r="F973" i="1"/>
  <c r="F972" i="1"/>
  <c r="F971" i="1"/>
  <c r="F970" i="1"/>
  <c r="F967" i="1"/>
  <c r="G967" i="1" s="1"/>
  <c r="F960" i="1"/>
  <c r="F959" i="1"/>
  <c r="F958" i="1"/>
  <c r="F957" i="1"/>
  <c r="F956" i="1"/>
  <c r="F955" i="1"/>
  <c r="F951" i="1"/>
  <c r="F950" i="1"/>
  <c r="F949" i="1"/>
  <c r="F948" i="1"/>
  <c r="F945" i="1"/>
  <c r="F944" i="1"/>
  <c r="F941" i="1"/>
  <c r="F940" i="1"/>
  <c r="F939" i="1"/>
  <c r="F938" i="1"/>
  <c r="F937" i="1"/>
  <c r="F934" i="1"/>
  <c r="F933" i="1"/>
  <c r="F932" i="1"/>
  <c r="F931" i="1"/>
  <c r="F928" i="1"/>
  <c r="G928" i="1" s="1"/>
  <c r="F921" i="1"/>
  <c r="F920" i="1"/>
  <c r="C919" i="1"/>
  <c r="F919" i="1" s="1"/>
  <c r="G921" i="1" s="1"/>
  <c r="F916" i="1"/>
  <c r="G916" i="1" s="1"/>
  <c r="F915" i="1"/>
  <c r="F912" i="1"/>
  <c r="F911" i="1"/>
  <c r="F910" i="1"/>
  <c r="F909" i="1"/>
  <c r="F908" i="1"/>
  <c r="F905" i="1"/>
  <c r="G905" i="1" s="1"/>
  <c r="F902" i="1"/>
  <c r="F901" i="1"/>
  <c r="C901" i="1"/>
  <c r="F900" i="1"/>
  <c r="F899" i="1"/>
  <c r="F898" i="1"/>
  <c r="F895" i="1"/>
  <c r="G895" i="1" s="1"/>
  <c r="F892" i="1"/>
  <c r="F891" i="1"/>
  <c r="F888" i="1"/>
  <c r="G888" i="1" s="1"/>
  <c r="F881" i="1"/>
  <c r="F880" i="1"/>
  <c r="F879" i="1"/>
  <c r="C879" i="1"/>
  <c r="F876" i="1"/>
  <c r="F875" i="1"/>
  <c r="G876" i="1" s="1"/>
  <c r="F872" i="1"/>
  <c r="F871" i="1"/>
  <c r="F870" i="1"/>
  <c r="F869" i="1"/>
  <c r="F868" i="1"/>
  <c r="F865" i="1"/>
  <c r="G865" i="1" s="1"/>
  <c r="F861" i="1"/>
  <c r="F860" i="1"/>
  <c r="C860" i="1"/>
  <c r="F859" i="1"/>
  <c r="F858" i="1"/>
  <c r="F857" i="1"/>
  <c r="F854" i="1"/>
  <c r="G854" i="1" s="1"/>
  <c r="G851" i="1"/>
  <c r="F851" i="1"/>
  <c r="F850" i="1"/>
  <c r="F847" i="1"/>
  <c r="G847" i="1" s="1"/>
  <c r="F840" i="1"/>
  <c r="G840" i="1" s="1"/>
  <c r="F837" i="1"/>
  <c r="F836" i="1"/>
  <c r="F835" i="1"/>
  <c r="F834" i="1"/>
  <c r="F831" i="1"/>
  <c r="F830" i="1"/>
  <c r="F829" i="1"/>
  <c r="F826" i="1"/>
  <c r="F825" i="1"/>
  <c r="F824" i="1"/>
  <c r="F823" i="1"/>
  <c r="G820" i="1"/>
  <c r="F820" i="1"/>
  <c r="F807" i="1"/>
  <c r="F806" i="1"/>
  <c r="F805" i="1"/>
  <c r="F804" i="1"/>
  <c r="F803" i="1"/>
  <c r="F800" i="1"/>
  <c r="F799" i="1"/>
  <c r="F798" i="1"/>
  <c r="F797" i="1"/>
  <c r="F794" i="1"/>
  <c r="F793" i="1"/>
  <c r="F792" i="1"/>
  <c r="F789" i="1"/>
  <c r="F788" i="1"/>
  <c r="F787" i="1"/>
  <c r="F786" i="1"/>
  <c r="F783" i="1"/>
  <c r="G783" i="1" s="1"/>
  <c r="F776" i="1"/>
  <c r="C776" i="1"/>
  <c r="F775" i="1"/>
  <c r="G776" i="1" s="1"/>
  <c r="F772" i="1"/>
  <c r="F771" i="1"/>
  <c r="F770" i="1"/>
  <c r="C770" i="1"/>
  <c r="F769" i="1"/>
  <c r="F768" i="1"/>
  <c r="F764" i="1"/>
  <c r="F763" i="1"/>
  <c r="G764" i="1" s="1"/>
  <c r="F760" i="1"/>
  <c r="F759" i="1"/>
  <c r="F758" i="1"/>
  <c r="F757" i="1"/>
  <c r="F754" i="1"/>
  <c r="G754" i="1" s="1"/>
  <c r="F753" i="1"/>
  <c r="F752" i="1"/>
  <c r="F738" i="1"/>
  <c r="G738" i="1" s="1"/>
  <c r="F735" i="1"/>
  <c r="F734" i="1"/>
  <c r="F733" i="1"/>
  <c r="F732" i="1"/>
  <c r="F731" i="1"/>
  <c r="F728" i="1"/>
  <c r="F727" i="1"/>
  <c r="C727" i="1"/>
  <c r="F726" i="1"/>
  <c r="F725" i="1"/>
  <c r="C725" i="1"/>
  <c r="C743" i="1" s="1"/>
  <c r="F743" i="1" s="1"/>
  <c r="F724" i="1"/>
  <c r="C724" i="1"/>
  <c r="C742" i="1" s="1"/>
  <c r="F722" i="1"/>
  <c r="G722" i="1" s="1"/>
  <c r="F719" i="1"/>
  <c r="F718" i="1"/>
  <c r="F717" i="1"/>
  <c r="F716" i="1"/>
  <c r="F710" i="1"/>
  <c r="G710" i="1" s="1"/>
  <c r="C710" i="1"/>
  <c r="F707" i="1"/>
  <c r="C707" i="1"/>
  <c r="C706" i="1"/>
  <c r="F702" i="1"/>
  <c r="F701" i="1"/>
  <c r="F698" i="1"/>
  <c r="F697" i="1"/>
  <c r="F696" i="1"/>
  <c r="F695" i="1"/>
  <c r="F694" i="1"/>
  <c r="G691" i="1"/>
  <c r="F691" i="1"/>
  <c r="F688" i="1"/>
  <c r="F687" i="1"/>
  <c r="C687" i="1"/>
  <c r="F686" i="1"/>
  <c r="F685" i="1"/>
  <c r="F684" i="1"/>
  <c r="F681" i="1"/>
  <c r="F680" i="1"/>
  <c r="F677" i="1"/>
  <c r="F676" i="1"/>
  <c r="F675" i="1"/>
  <c r="F674" i="1"/>
  <c r="F673" i="1"/>
  <c r="F672" i="1"/>
  <c r="F671" i="1"/>
  <c r="F670" i="1"/>
  <c r="F669" i="1"/>
  <c r="F668" i="1"/>
  <c r="F665" i="1"/>
  <c r="F664" i="1"/>
  <c r="F663" i="1"/>
  <c r="F662" i="1"/>
  <c r="G659" i="1"/>
  <c r="F659" i="1"/>
  <c r="F651" i="1"/>
  <c r="C651" i="1"/>
  <c r="F650" i="1"/>
  <c r="C650" i="1"/>
  <c r="C649" i="1" s="1"/>
  <c r="F649" i="1" s="1"/>
  <c r="F646" i="1"/>
  <c r="F645" i="1"/>
  <c r="F644" i="1"/>
  <c r="F643" i="1"/>
  <c r="F642" i="1"/>
  <c r="F641" i="1"/>
  <c r="F640" i="1"/>
  <c r="F639" i="1"/>
  <c r="F636" i="1"/>
  <c r="F635" i="1"/>
  <c r="F632" i="1"/>
  <c r="G632" i="1" s="1"/>
  <c r="F629" i="1"/>
  <c r="F628" i="1"/>
  <c r="F627" i="1"/>
  <c r="F626" i="1"/>
  <c r="F625" i="1"/>
  <c r="F622" i="1"/>
  <c r="F621" i="1"/>
  <c r="F618" i="1"/>
  <c r="F617" i="1"/>
  <c r="C617" i="1"/>
  <c r="F616" i="1"/>
  <c r="F615" i="1"/>
  <c r="F614" i="1"/>
  <c r="F611" i="1"/>
  <c r="F610" i="1"/>
  <c r="F607" i="1"/>
  <c r="F606" i="1"/>
  <c r="F605" i="1"/>
  <c r="F604" i="1"/>
  <c r="F603" i="1"/>
  <c r="F600" i="1"/>
  <c r="F599" i="1"/>
  <c r="F598" i="1"/>
  <c r="F597" i="1"/>
  <c r="F594" i="1"/>
  <c r="G594" i="1" s="1"/>
  <c r="F587" i="1"/>
  <c r="C587" i="1"/>
  <c r="C586" i="1"/>
  <c r="F586" i="1" s="1"/>
  <c r="C583" i="1"/>
  <c r="F580" i="1"/>
  <c r="F579" i="1"/>
  <c r="F578" i="1"/>
  <c r="F577" i="1"/>
  <c r="F576" i="1"/>
  <c r="F575" i="1"/>
  <c r="F574" i="1"/>
  <c r="F573" i="1"/>
  <c r="F570" i="1"/>
  <c r="G570" i="1" s="1"/>
  <c r="F569" i="1"/>
  <c r="F566" i="1"/>
  <c r="G566" i="1" s="1"/>
  <c r="F563" i="1"/>
  <c r="F562" i="1"/>
  <c r="F561" i="1"/>
  <c r="F560" i="1"/>
  <c r="F559" i="1"/>
  <c r="F556" i="1"/>
  <c r="F555" i="1"/>
  <c r="F552" i="1"/>
  <c r="C551" i="1"/>
  <c r="F551" i="1" s="1"/>
  <c r="F550" i="1"/>
  <c r="F549" i="1"/>
  <c r="F548" i="1"/>
  <c r="F545" i="1"/>
  <c r="G545" i="1" s="1"/>
  <c r="F544" i="1"/>
  <c r="F542" i="1"/>
  <c r="F541" i="1"/>
  <c r="F540" i="1"/>
  <c r="F539" i="1"/>
  <c r="F538" i="1"/>
  <c r="F535" i="1"/>
  <c r="F534" i="1"/>
  <c r="F533" i="1"/>
  <c r="F532" i="1"/>
  <c r="G529" i="1"/>
  <c r="F529" i="1"/>
  <c r="F522" i="1"/>
  <c r="G522" i="1" s="1"/>
  <c r="C522" i="1"/>
  <c r="F519" i="1"/>
  <c r="F518" i="1"/>
  <c r="F517" i="1"/>
  <c r="C517" i="1"/>
  <c r="F514" i="1"/>
  <c r="F513" i="1"/>
  <c r="F512" i="1"/>
  <c r="F511" i="1"/>
  <c r="F510" i="1"/>
  <c r="F509" i="1"/>
  <c r="F508" i="1"/>
  <c r="F507" i="1"/>
  <c r="F504" i="1"/>
  <c r="F503" i="1"/>
  <c r="F502" i="1"/>
  <c r="F501" i="1"/>
  <c r="C501" i="1"/>
  <c r="F500" i="1"/>
  <c r="G497" i="1"/>
  <c r="F497" i="1"/>
  <c r="F495" i="1"/>
  <c r="F494" i="1"/>
  <c r="F493" i="1"/>
  <c r="F492" i="1"/>
  <c r="F491" i="1"/>
  <c r="G495" i="1" s="1"/>
  <c r="G487" i="1"/>
  <c r="F487" i="1"/>
  <c r="F486" i="1"/>
  <c r="F483" i="1"/>
  <c r="F482" i="1"/>
  <c r="F481" i="1"/>
  <c r="F480" i="1"/>
  <c r="F479" i="1"/>
  <c r="F476" i="1"/>
  <c r="F475" i="1"/>
  <c r="F474" i="1"/>
  <c r="F473" i="1"/>
  <c r="G476" i="1" s="1"/>
  <c r="C470" i="1"/>
  <c r="F469" i="1"/>
  <c r="F468" i="1"/>
  <c r="F467" i="1"/>
  <c r="F466" i="1"/>
  <c r="F465" i="1"/>
  <c r="F464" i="1"/>
  <c r="F461" i="1"/>
  <c r="F460" i="1"/>
  <c r="F459" i="1"/>
  <c r="F458" i="1"/>
  <c r="F457" i="1"/>
  <c r="F454" i="1"/>
  <c r="G454" i="1" s="1"/>
  <c r="C447" i="1"/>
  <c r="F447" i="1" s="1"/>
  <c r="C446" i="1"/>
  <c r="F442" i="1"/>
  <c r="F441" i="1"/>
  <c r="F440" i="1"/>
  <c r="C440" i="1"/>
  <c r="F439" i="1"/>
  <c r="F438" i="1"/>
  <c r="F437" i="1"/>
  <c r="F436" i="1"/>
  <c r="F435" i="1"/>
  <c r="F434" i="1"/>
  <c r="F433" i="1"/>
  <c r="F432" i="1"/>
  <c r="F431" i="1"/>
  <c r="F430" i="1"/>
  <c r="F429" i="1"/>
  <c r="C426" i="1"/>
  <c r="F426" i="1" s="1"/>
  <c r="C425" i="1"/>
  <c r="F425" i="1" s="1"/>
  <c r="F424" i="1"/>
  <c r="F421" i="1"/>
  <c r="G421" i="1" s="1"/>
  <c r="F418" i="1"/>
  <c r="F417" i="1"/>
  <c r="F416" i="1"/>
  <c r="F415" i="1"/>
  <c r="F414" i="1"/>
  <c r="F411" i="1"/>
  <c r="F410" i="1"/>
  <c r="G411" i="1" s="1"/>
  <c r="F406" i="1"/>
  <c r="F405" i="1"/>
  <c r="C405" i="1"/>
  <c r="F404" i="1"/>
  <c r="F403" i="1"/>
  <c r="F402" i="1"/>
  <c r="F399" i="1"/>
  <c r="F398" i="1"/>
  <c r="F397" i="1"/>
  <c r="F396" i="1"/>
  <c r="F395" i="1"/>
  <c r="F394" i="1"/>
  <c r="F391" i="1"/>
  <c r="F390" i="1"/>
  <c r="F389" i="1"/>
  <c r="F388" i="1"/>
  <c r="F387" i="1"/>
  <c r="C386" i="1"/>
  <c r="F386" i="1" s="1"/>
  <c r="F385" i="1"/>
  <c r="F384" i="1"/>
  <c r="F383" i="1"/>
  <c r="F382" i="1"/>
  <c r="F381" i="1"/>
  <c r="F378" i="1"/>
  <c r="G378" i="1" s="1"/>
  <c r="F377" i="1"/>
  <c r="F376" i="1"/>
  <c r="F375" i="1"/>
  <c r="G372" i="1"/>
  <c r="F372" i="1"/>
  <c r="F363" i="1"/>
  <c r="G363" i="1" s="1"/>
  <c r="F361" i="1"/>
  <c r="F360" i="1"/>
  <c r="F359" i="1"/>
  <c r="C359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5" i="1"/>
  <c r="F334" i="1"/>
  <c r="F333" i="1"/>
  <c r="F330" i="1"/>
  <c r="F329" i="1"/>
  <c r="F328" i="1"/>
  <c r="F327" i="1"/>
  <c r="F324" i="1"/>
  <c r="F323" i="1"/>
  <c r="F322" i="1"/>
  <c r="F321" i="1"/>
  <c r="F320" i="1"/>
  <c r="F319" i="1"/>
  <c r="F318" i="1"/>
  <c r="F316" i="1"/>
  <c r="F315" i="1"/>
  <c r="G316" i="1" s="1"/>
  <c r="F312" i="1"/>
  <c r="F311" i="1"/>
  <c r="F310" i="1"/>
  <c r="F309" i="1"/>
  <c r="F308" i="1"/>
  <c r="F305" i="1"/>
  <c r="F304" i="1"/>
  <c r="F303" i="1"/>
  <c r="F300" i="1"/>
  <c r="F299" i="1"/>
  <c r="C298" i="1"/>
  <c r="F298" i="1" s="1"/>
  <c r="F297" i="1"/>
  <c r="F296" i="1"/>
  <c r="F295" i="1"/>
  <c r="F292" i="1"/>
  <c r="F291" i="1"/>
  <c r="F290" i="1"/>
  <c r="F289" i="1"/>
  <c r="F288" i="1"/>
  <c r="C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G241" i="1"/>
  <c r="F241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3" i="1"/>
  <c r="F202" i="1"/>
  <c r="F201" i="1"/>
  <c r="F200" i="1"/>
  <c r="F199" i="1"/>
  <c r="F198" i="1"/>
  <c r="F196" i="1"/>
  <c r="F195" i="1"/>
  <c r="F194" i="1"/>
  <c r="F192" i="1"/>
  <c r="F191" i="1"/>
  <c r="F190" i="1"/>
  <c r="F189" i="1"/>
  <c r="F188" i="1"/>
  <c r="F187" i="1"/>
  <c r="F184" i="1"/>
  <c r="F183" i="1"/>
  <c r="F182" i="1"/>
  <c r="C181" i="1"/>
  <c r="F180" i="1"/>
  <c r="F179" i="1"/>
  <c r="F178" i="1"/>
  <c r="F177" i="1"/>
  <c r="F174" i="1"/>
  <c r="F173" i="1"/>
  <c r="C172" i="1"/>
  <c r="F172" i="1" s="1"/>
  <c r="F169" i="1"/>
  <c r="F168" i="1"/>
  <c r="F167" i="1"/>
  <c r="F166" i="1"/>
  <c r="F165" i="1"/>
  <c r="F164" i="1"/>
  <c r="F163" i="1"/>
  <c r="F162" i="1"/>
  <c r="F161" i="1"/>
  <c r="F160" i="1"/>
  <c r="F159" i="1"/>
  <c r="F158" i="1"/>
  <c r="C157" i="1"/>
  <c r="F157" i="1" s="1"/>
  <c r="F156" i="1"/>
  <c r="F155" i="1"/>
  <c r="F154" i="1"/>
  <c r="F153" i="1"/>
  <c r="F152" i="1"/>
  <c r="F151" i="1"/>
  <c r="F150" i="1"/>
  <c r="F149" i="1"/>
  <c r="F146" i="1"/>
  <c r="F142" i="1"/>
  <c r="F140" i="1"/>
  <c r="F145" i="1"/>
  <c r="F144" i="1"/>
  <c r="F143" i="1"/>
  <c r="F136" i="1"/>
  <c r="F132" i="1"/>
  <c r="F131" i="1"/>
  <c r="F130" i="1"/>
  <c r="F129" i="1"/>
  <c r="F126" i="1"/>
  <c r="F125" i="1"/>
  <c r="F124" i="1"/>
  <c r="F123" i="1"/>
  <c r="F122" i="1"/>
  <c r="F121" i="1"/>
  <c r="F118" i="1"/>
  <c r="F117" i="1"/>
  <c r="F114" i="1"/>
  <c r="F113" i="1"/>
  <c r="F112" i="1"/>
  <c r="F110" i="1"/>
  <c r="F109" i="1"/>
  <c r="F106" i="1"/>
  <c r="F105" i="1"/>
  <c r="C104" i="1"/>
  <c r="F104" i="1" s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F86" i="1"/>
  <c r="F85" i="1"/>
  <c r="C84" i="1"/>
  <c r="F84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C33" i="1"/>
  <c r="F33" i="1" s="1"/>
  <c r="C32" i="1"/>
  <c r="F32" i="1" s="1"/>
  <c r="B32" i="1"/>
  <c r="F31" i="1"/>
  <c r="B31" i="1"/>
  <c r="C30" i="1"/>
  <c r="F30" i="1" s="1"/>
  <c r="F29" i="1"/>
  <c r="C26" i="1"/>
  <c r="F26" i="1" s="1"/>
  <c r="F25" i="1"/>
  <c r="F24" i="1"/>
  <c r="F23" i="1"/>
  <c r="F22" i="1"/>
  <c r="F21" i="1"/>
  <c r="F20" i="1"/>
  <c r="F19" i="1"/>
  <c r="F18" i="1"/>
  <c r="C17" i="1"/>
  <c r="F17" i="1" s="1"/>
  <c r="C16" i="1"/>
  <c r="F16" i="1" s="1"/>
  <c r="C15" i="1"/>
  <c r="F15" i="1" s="1"/>
  <c r="G26" i="1" s="1"/>
  <c r="G356" i="1" l="1"/>
  <c r="G361" i="1"/>
  <c r="G126" i="1"/>
  <c r="G1273" i="1"/>
  <c r="G1225" i="1"/>
  <c r="G1240" i="1" s="1"/>
  <c r="G1602" i="1" s="1"/>
  <c r="G1200" i="1"/>
  <c r="G1215" i="1" s="1"/>
  <c r="G1601" i="1" s="1"/>
  <c r="G1213" i="1"/>
  <c r="G1171" i="1"/>
  <c r="G1163" i="1"/>
  <c r="G1127" i="1"/>
  <c r="G1027" i="1"/>
  <c r="G1010" i="1"/>
  <c r="G1015" i="1"/>
  <c r="G1023" i="1"/>
  <c r="G990" i="1"/>
  <c r="G998" i="1"/>
  <c r="G1000" i="1" s="1"/>
  <c r="G1594" i="1" s="1"/>
  <c r="G941" i="1"/>
  <c r="G945" i="1"/>
  <c r="G912" i="1"/>
  <c r="G892" i="1"/>
  <c r="G831" i="1"/>
  <c r="G800" i="1"/>
  <c r="G807" i="1"/>
  <c r="G794" i="1"/>
  <c r="G735" i="1"/>
  <c r="G728" i="1"/>
  <c r="G665" i="1"/>
  <c r="G688" i="1"/>
  <c r="G702" i="1"/>
  <c r="G681" i="1"/>
  <c r="G611" i="1"/>
  <c r="G622" i="1"/>
  <c r="G607" i="1"/>
  <c r="G535" i="1"/>
  <c r="G556" i="1"/>
  <c r="G542" i="1"/>
  <c r="G580" i="1"/>
  <c r="G514" i="1"/>
  <c r="G504" i="1"/>
  <c r="G519" i="1"/>
  <c r="G406" i="1"/>
  <c r="G418" i="1"/>
  <c r="G335" i="1"/>
  <c r="G174" i="1"/>
  <c r="G146" i="1"/>
  <c r="G118" i="1"/>
  <c r="G98" i="1"/>
  <c r="G33" i="1"/>
  <c r="G442" i="1"/>
  <c r="G300" i="1"/>
  <c r="G292" i="1"/>
  <c r="G330" i="1"/>
  <c r="G391" i="1"/>
  <c r="G426" i="1"/>
  <c r="G861" i="1"/>
  <c r="G1135" i="1"/>
  <c r="G1538" i="1"/>
  <c r="G1536" i="1"/>
  <c r="G132" i="1"/>
  <c r="F137" i="1"/>
  <c r="G169" i="1"/>
  <c r="G305" i="1"/>
  <c r="G399" i="1"/>
  <c r="G651" i="1"/>
  <c r="F1460" i="1"/>
  <c r="G114" i="1"/>
  <c r="G461" i="1"/>
  <c r="G324" i="1"/>
  <c r="C445" i="1"/>
  <c r="F445" i="1" s="1"/>
  <c r="F446" i="1"/>
  <c r="G483" i="1"/>
  <c r="G618" i="1"/>
  <c r="G772" i="1"/>
  <c r="G677" i="1"/>
  <c r="G106" i="1"/>
  <c r="F470" i="1"/>
  <c r="G470" i="1" s="1"/>
  <c r="G1060" i="1"/>
  <c r="G1095" i="1"/>
  <c r="F285" i="1"/>
  <c r="G285" i="1" s="1"/>
  <c r="G86" i="1"/>
  <c r="F181" i="1"/>
  <c r="G204" i="1" s="1"/>
  <c r="G234" i="1"/>
  <c r="G236" i="1" s="1"/>
  <c r="G312" i="1"/>
  <c r="G563" i="1"/>
  <c r="G881" i="1"/>
  <c r="G646" i="1"/>
  <c r="G698" i="1"/>
  <c r="G1099" i="1"/>
  <c r="G1181" i="1"/>
  <c r="F138" i="1"/>
  <c r="F583" i="1"/>
  <c r="G587" i="1" s="1"/>
  <c r="G826" i="1"/>
  <c r="G934" i="1"/>
  <c r="G980" i="1"/>
  <c r="F1108" i="1"/>
  <c r="G1109" i="1" s="1"/>
  <c r="F1323" i="1"/>
  <c r="F1374" i="1"/>
  <c r="F1371" i="1"/>
  <c r="F1368" i="1"/>
  <c r="G902" i="1"/>
  <c r="G960" i="1"/>
  <c r="G1048" i="1"/>
  <c r="G1068" i="1" s="1"/>
  <c r="G1596" i="1" s="1"/>
  <c r="G1085" i="1"/>
  <c r="G1597" i="1" s="1"/>
  <c r="G1275" i="1"/>
  <c r="G1566" i="1"/>
  <c r="F139" i="1"/>
  <c r="G872" i="1"/>
  <c r="G973" i="1"/>
  <c r="G1139" i="1"/>
  <c r="G600" i="1"/>
  <c r="G629" i="1"/>
  <c r="G636" i="1"/>
  <c r="G719" i="1"/>
  <c r="G789" i="1"/>
  <c r="G837" i="1"/>
  <c r="G951" i="1"/>
  <c r="G1175" i="1"/>
  <c r="G1238" i="1"/>
  <c r="G552" i="1"/>
  <c r="C705" i="1"/>
  <c r="F705" i="1" s="1"/>
  <c r="F706" i="1"/>
  <c r="C741" i="1"/>
  <c r="F741" i="1" s="1"/>
  <c r="F742" i="1"/>
  <c r="G760" i="1"/>
  <c r="G778" i="1" s="1"/>
  <c r="G1588" i="1" s="1"/>
  <c r="G1103" i="1"/>
  <c r="F1353" i="1"/>
  <c r="F1347" i="1"/>
  <c r="G1564" i="1"/>
  <c r="F1383" i="1"/>
  <c r="G589" i="1" l="1"/>
  <c r="G1585" i="1" s="1"/>
  <c r="G962" i="1"/>
  <c r="G1593" i="1" s="1"/>
  <c r="G1190" i="1"/>
  <c r="G1600" i="1" s="1"/>
  <c r="G1153" i="1"/>
  <c r="G1599" i="1" s="1"/>
  <c r="G1117" i="1"/>
  <c r="G1598" i="1" s="1"/>
  <c r="G1029" i="1"/>
  <c r="G1031" i="1" s="1"/>
  <c r="G1595" i="1" s="1"/>
  <c r="G923" i="1"/>
  <c r="G1592" i="1" s="1"/>
  <c r="G883" i="1"/>
  <c r="G1591" i="1" s="1"/>
  <c r="G842" i="1"/>
  <c r="G1590" i="1" s="1"/>
  <c r="G809" i="1"/>
  <c r="G1589" i="1" s="1"/>
  <c r="G707" i="1"/>
  <c r="G712" i="1" s="1"/>
  <c r="G653" i="1"/>
  <c r="G1586" i="1" s="1"/>
  <c r="G365" i="1"/>
  <c r="G140" i="1"/>
  <c r="G206" i="1"/>
  <c r="G524" i="1"/>
  <c r="G1584" i="1" s="1"/>
  <c r="G447" i="1"/>
  <c r="G449" i="1" s="1"/>
  <c r="G1583" i="1" s="1"/>
  <c r="G1426" i="1"/>
  <c r="G1422" i="1"/>
  <c r="F1466" i="1"/>
  <c r="F1478" i="1"/>
  <c r="F1472" i="1"/>
  <c r="E1341" i="1"/>
  <c r="F1341" i="1" s="1"/>
  <c r="F1335" i="1"/>
  <c r="G743" i="1"/>
  <c r="G745" i="1" s="1"/>
  <c r="G1358" i="1" l="1"/>
  <c r="G747" i="1"/>
  <c r="G1587" i="1" s="1"/>
  <c r="G367" i="1"/>
  <c r="G1582" i="1" s="1"/>
  <c r="G1364" i="1"/>
  <c r="F1484" i="1"/>
  <c r="F1504" i="1" l="1"/>
  <c r="F1498" i="1"/>
  <c r="G1526" i="1" s="1"/>
  <c r="G1533" i="1" l="1"/>
  <c r="G1575" i="1" s="1"/>
  <c r="G1568" i="1" l="1"/>
  <c r="G1603" i="1" s="1"/>
  <c r="G1606" i="1" s="1"/>
  <c r="G1613" i="1" s="1"/>
  <c r="G1620" i="1" l="1"/>
  <c r="G1629" i="1" s="1"/>
  <c r="G1626" i="1" l="1"/>
  <c r="G1623" i="1"/>
  <c r="G1630" i="1" s="1"/>
  <c r="G1627" i="1"/>
  <c r="G1624" i="1"/>
  <c r="G1628" i="1"/>
  <c r="G1625" i="1"/>
  <c r="G1635" i="1" l="1"/>
  <c r="G1640" i="1" s="1"/>
  <c r="G1652" i="1" s="1"/>
</calcChain>
</file>

<file path=xl/sharedStrings.xml><?xml version="1.0" encoding="utf-8"?>
<sst xmlns="http://schemas.openxmlformats.org/spreadsheetml/2006/main" count="3354" uniqueCount="788">
  <si>
    <t>MINISTERIO  DE OBRAS PUBLICAS Y COMUNICACIONES</t>
  </si>
  <si>
    <t>MOPC, SANTO DOMINGO, REP. DOM.</t>
  </si>
  <si>
    <t>PRESUPUESTOS DE EDIFICACIONES.</t>
  </si>
  <si>
    <t xml:space="preserve">PRESUP:         S.S.  No. 06-15   PARA   LA   CONSTRUCCION  DEL  EDIFICIO  DE  DOS  NIVELES   QUE  </t>
  </si>
  <si>
    <t xml:space="preserve">                        ALOJARA   LAS   INSTALACIONES   DEL   SISTEMA   DE  SERVICIOS   9-1-1    EN   </t>
  </si>
  <si>
    <t xml:space="preserve">                        SANTIAGO, PROVINCIA   SANTIAGO, REPUBLICA  DOMINICANA .-</t>
  </si>
  <si>
    <t>No.</t>
  </si>
  <si>
    <t>PARTIDAS</t>
  </si>
  <si>
    <t>CANT.</t>
  </si>
  <si>
    <t>UD</t>
  </si>
  <si>
    <t>P.U.</t>
  </si>
  <si>
    <t>VALOR</t>
  </si>
  <si>
    <t>SUB-TOTAL</t>
  </si>
  <si>
    <t>EDIFICIO PRINCIPAL</t>
  </si>
  <si>
    <t>PRIMER NIVEL</t>
  </si>
  <si>
    <t>1-</t>
  </si>
  <si>
    <t>Preliminares</t>
  </si>
  <si>
    <t>a.-</t>
  </si>
  <si>
    <t>Limpieza</t>
  </si>
  <si>
    <t>m2</t>
  </si>
  <si>
    <t>b.-</t>
  </si>
  <si>
    <t xml:space="preserve">Fumigacion </t>
  </si>
  <si>
    <t>c.-</t>
  </si>
  <si>
    <t>Replanteo.</t>
  </si>
  <si>
    <t>d.-</t>
  </si>
  <si>
    <t>Caseta  de materiales</t>
  </si>
  <si>
    <t>ud</t>
  </si>
  <si>
    <t>e.-</t>
  </si>
  <si>
    <t xml:space="preserve">Letreros en obra </t>
  </si>
  <si>
    <t>f.-</t>
  </si>
  <si>
    <t>Demoler hormigon armado</t>
  </si>
  <si>
    <t>m3</t>
  </si>
  <si>
    <t>g.-</t>
  </si>
  <si>
    <t>Demoler muro de bloques</t>
  </si>
  <si>
    <t>h-</t>
  </si>
  <si>
    <t>Desmonte de ventanas</t>
  </si>
  <si>
    <t>i-</t>
  </si>
  <si>
    <t>Desmonte de puertas</t>
  </si>
  <si>
    <t>j.-</t>
  </si>
  <si>
    <t>Desmonte de techo de zinc</t>
  </si>
  <si>
    <t>k-</t>
  </si>
  <si>
    <t>Corte y destroque  de arboles</t>
  </si>
  <si>
    <t>l-</t>
  </si>
  <si>
    <t>Bote de escombros</t>
  </si>
  <si>
    <t>2-</t>
  </si>
  <si>
    <t>Movimiento de Tierra</t>
  </si>
  <si>
    <t>Corte de capa vegetal</t>
  </si>
  <si>
    <t>Excavación</t>
  </si>
  <si>
    <t>Bote de material</t>
  </si>
  <si>
    <t>3-</t>
  </si>
  <si>
    <t xml:space="preserve">Hormigón Armado </t>
  </si>
  <si>
    <t xml:space="preserve">Losa de piso de e=0,15 mt con malla electrosoldada </t>
  </si>
  <si>
    <t>Torta de piso (chapapote ) e = 0,08 mt</t>
  </si>
  <si>
    <t>Platea ( e=0.60 m )</t>
  </si>
  <si>
    <t>Pilotes (D= 0.40 mts.)</t>
  </si>
  <si>
    <t>Zapata aislada Z1( 2.50 x 2.50 x 0.40 ) 2.0 ud</t>
  </si>
  <si>
    <t>Columnas  C1 (0.60 x 0.60  )</t>
  </si>
  <si>
    <t>Columnas  C2 (0.70 x 0.60 )</t>
  </si>
  <si>
    <t>Columnas  C3  (0.50 x 0.50 )</t>
  </si>
  <si>
    <t xml:space="preserve">Columnas  C4  (0.30 x 0.30 )en entrada </t>
  </si>
  <si>
    <t>j-</t>
  </si>
  <si>
    <t>Muro MI ( e = 0.40 mt )</t>
  </si>
  <si>
    <t>Muro M2 ( e = 0.40 mt )</t>
  </si>
  <si>
    <t>Muro M3 ( e = 0.40 mt )</t>
  </si>
  <si>
    <t>m-</t>
  </si>
  <si>
    <t>Muro M4 ( e = 0.40 mt )</t>
  </si>
  <si>
    <t>n-</t>
  </si>
  <si>
    <t>Muro M5 ( e = 0.40 mt )</t>
  </si>
  <si>
    <t>ñ-</t>
  </si>
  <si>
    <t>Muro M6 ( e = 0.40 mt )</t>
  </si>
  <si>
    <t>o-</t>
  </si>
  <si>
    <t>Muro M7 ( e = 0.40 mt )</t>
  </si>
  <si>
    <t>p-</t>
  </si>
  <si>
    <t>Muro M8 ( e = 0.40 mt )</t>
  </si>
  <si>
    <t>q-</t>
  </si>
  <si>
    <t>Muro M9 ( e = 0.40 mt )</t>
  </si>
  <si>
    <t>r-</t>
  </si>
  <si>
    <t>Muro MI0 ( e = 0.40 mt )</t>
  </si>
  <si>
    <t>s-</t>
  </si>
  <si>
    <t>Muro M11( e = 0.40 mt )</t>
  </si>
  <si>
    <t>t-</t>
  </si>
  <si>
    <t>Muro M12 ( e = 0.40 mt )</t>
  </si>
  <si>
    <t>u-</t>
  </si>
  <si>
    <t>Muro M13 ( e = 0.40 mt )</t>
  </si>
  <si>
    <t>v-</t>
  </si>
  <si>
    <t>Muro M14 ( e = 0.40 mt )</t>
  </si>
  <si>
    <t>w-</t>
  </si>
  <si>
    <t>Muro M15 ( e = 0.40 mt )</t>
  </si>
  <si>
    <t>x-</t>
  </si>
  <si>
    <t xml:space="preserve">Portico PCX (0.30  x 0.85 + 0.15 x 0.30  ) </t>
  </si>
  <si>
    <t>y-</t>
  </si>
  <si>
    <t>Portico   PFX (0.35 x 0.45 +0.30 x 0.44 + 0.30x 0.85 + 0.15 x 0.30 )</t>
  </si>
  <si>
    <t>z-</t>
  </si>
  <si>
    <t xml:space="preserve">Portico   PGX (0.35  x 0.45  ) </t>
  </si>
  <si>
    <t>a1.-</t>
  </si>
  <si>
    <t xml:space="preserve">Portico   PHX (0.35  x 0.45  ) </t>
  </si>
  <si>
    <t>b1.-</t>
  </si>
  <si>
    <t xml:space="preserve">Portico PIX (0.30 x 0.85 +0.15 x 0.30 + 0.35x 0.45 + 0.30 x 0.44 ) </t>
  </si>
  <si>
    <t>c1.-</t>
  </si>
  <si>
    <t>Portico   PMX (0.30 x 0.75 +0.15 x 0.37 + 0.35x 0.45 + 0.30 x 0.44 )</t>
  </si>
  <si>
    <t>d1.-</t>
  </si>
  <si>
    <t>Portico   PNX (0.35 x 0.45 + 0.30 X 0.44  )</t>
  </si>
  <si>
    <t>e1.-</t>
  </si>
  <si>
    <t>Portico   POX (0.30 x 0.75 +0.15 x 0.37 + 0.35x 0.45 + 0.30 x 0.44 )</t>
  </si>
  <si>
    <t>f1.-</t>
  </si>
  <si>
    <t>Portico   P1Y (0.30  x 0.85 + 0.15 x 0.30  )</t>
  </si>
  <si>
    <t>g1.-</t>
  </si>
  <si>
    <t>Portico   P3Y (0.30  x 0.85 + 0.15 x 0.30  )</t>
  </si>
  <si>
    <t>h1.-</t>
  </si>
  <si>
    <t>Portico   P4Y (0.30  x 0.85 + 0.15 x 0.30  )</t>
  </si>
  <si>
    <t>i1.-</t>
  </si>
  <si>
    <t>Portico   P5Y (0.30  x 0.85 + 0.15 x 0.30  )</t>
  </si>
  <si>
    <t xml:space="preserve">Portico   P7Y (0.30  x 0.85 + 0.15 x 0.30  ) </t>
  </si>
  <si>
    <t>k1.-</t>
  </si>
  <si>
    <t>Portico   P8Y (0.30  x 0.85 + 0.15 x 0.30  )</t>
  </si>
  <si>
    <t>l1.-</t>
  </si>
  <si>
    <t>Portico   P9Y (0.30  x 0.85 + 0.15 x 0.30  )</t>
  </si>
  <si>
    <t>m1.-</t>
  </si>
  <si>
    <t xml:space="preserve">Portico   P10Y (0.30  x 0.44  ) </t>
  </si>
  <si>
    <t>n1-</t>
  </si>
  <si>
    <t xml:space="preserve">Portico   P11Y (0.30  x 0.44  ) </t>
  </si>
  <si>
    <t>ñ1.-</t>
  </si>
  <si>
    <t xml:space="preserve">Portico   P12Y (0.30  x 0.44  ) </t>
  </si>
  <si>
    <t>o1.-</t>
  </si>
  <si>
    <t xml:space="preserve">Portico   P13Y (0.30  x 0.44  ) </t>
  </si>
  <si>
    <t>p1.-</t>
  </si>
  <si>
    <t xml:space="preserve">Portico   P15Y (0.30  x 0.44  ) </t>
  </si>
  <si>
    <t>q1.-</t>
  </si>
  <si>
    <t xml:space="preserve">Portico   P16Y (0.30  x 0.44  ) </t>
  </si>
  <si>
    <t>r1.-</t>
  </si>
  <si>
    <t>Losa con Viguetas doble T</t>
  </si>
  <si>
    <t>s1.-</t>
  </si>
  <si>
    <t xml:space="preserve">Losas  aligeradas </t>
  </si>
  <si>
    <t>t1.-</t>
  </si>
  <si>
    <t>Losas Holocow</t>
  </si>
  <si>
    <t>u1.-</t>
  </si>
  <si>
    <t xml:space="preserve">Losas  macizas </t>
  </si>
  <si>
    <t>v1-</t>
  </si>
  <si>
    <t xml:space="preserve">Rampa de escalera tipo I   (e=0.15mt)  </t>
  </si>
  <si>
    <t>w1-</t>
  </si>
  <si>
    <t xml:space="preserve">Rampa de escalera tipo II   (e=0.15mt)  </t>
  </si>
  <si>
    <t>4-</t>
  </si>
  <si>
    <t>Muros de Bloques</t>
  </si>
  <si>
    <t>De 0.20 mt. Con 3/8 a 0.60 mt  B.N.P</t>
  </si>
  <si>
    <t>m1</t>
  </si>
  <si>
    <t>De 0.15 mt. Con 3/8 a 0.60 mt  B.N.P</t>
  </si>
  <si>
    <t>De 0.10 mt. Con 3/8 a 0.80 mt  B.N.P</t>
  </si>
  <si>
    <t>De 0.20 mt. Con 3/8 a 0.80 mt S.N.P</t>
  </si>
  <si>
    <t>De 0.15 mt. Con 3/8 a 0.80 mt   S.N.P</t>
  </si>
  <si>
    <t>De 0.10 mt. Con 3/8 a 0.80 mt   S.N.P</t>
  </si>
  <si>
    <t>Muros de Sheetrock</t>
  </si>
  <si>
    <t>h.-</t>
  </si>
  <si>
    <t>Muros de Sheetrock con aislante acustico</t>
  </si>
  <si>
    <t>i.-</t>
  </si>
  <si>
    <t>Division  baños de PVC (H= 1.8O mt )</t>
  </si>
  <si>
    <t>De vidrio templado</t>
  </si>
  <si>
    <t>5-</t>
  </si>
  <si>
    <t>Terminación de Superficies</t>
  </si>
  <si>
    <t xml:space="preserve">Liso en interior </t>
  </si>
  <si>
    <t>Liso en exterior</t>
  </si>
  <si>
    <t>Liso en superficie de hormigon</t>
  </si>
  <si>
    <t xml:space="preserve">Fraguache   </t>
  </si>
  <si>
    <t xml:space="preserve">Cantos </t>
  </si>
  <si>
    <t>ml</t>
  </si>
  <si>
    <t xml:space="preserve">Estría de aluminio de 3" </t>
  </si>
  <si>
    <t>6-</t>
  </si>
  <si>
    <t>Terminación de Pisos</t>
  </si>
  <si>
    <t>Piso  de  granito  fondo  blanco  de    (0.40 x 0.40 ) Generico</t>
  </si>
  <si>
    <t>Zócalos de  granito fondo  blanco  de   (0.10 x 0.40) Generico</t>
  </si>
  <si>
    <t xml:space="preserve">Alfombra alto trafico color gris sobre  area de piso de   estructura metalica </t>
  </si>
  <si>
    <t>c1-</t>
  </si>
  <si>
    <t>Sala de video vigilancia</t>
  </si>
  <si>
    <t>c2-</t>
  </si>
  <si>
    <t>Sala de despacho</t>
  </si>
  <si>
    <t>d-</t>
  </si>
  <si>
    <t>Zocalos de vinyl en muros de sheetrock</t>
  </si>
  <si>
    <t>7-</t>
  </si>
  <si>
    <t>Revestimientos</t>
  </si>
  <si>
    <t xml:space="preserve">Cerámica  en baños de ( 0,20 x 0,30 ) color blanca , importada </t>
  </si>
  <si>
    <t xml:space="preserve">Cerámica en cocina de ( 0,20 x 0,30 ) color blanca , importada </t>
  </si>
  <si>
    <t>8-</t>
  </si>
  <si>
    <t>Portaje</t>
  </si>
  <si>
    <t>Puerta de aluminio y vidrio de una hoja ( 1.00 x 2.10 )</t>
  </si>
  <si>
    <t>Puerta de aluminio y vidrio de dos  hojas ( 2.00 x 2.10 )</t>
  </si>
  <si>
    <t>Puerta de aluminio y vidrio de una hoja ( 1.20 x 2.10 )</t>
  </si>
  <si>
    <t>Puerta de polimetal de  ( 0,90 x 2.10 )</t>
  </si>
  <si>
    <t>Puerta  en    PVC en baños</t>
  </si>
  <si>
    <t>Paños fijos de vidrio templado en interior</t>
  </si>
  <si>
    <t>9-</t>
  </si>
  <si>
    <t>Plafones</t>
  </si>
  <si>
    <t>Plafond tipo Pebbled  ( 2" x 2" )</t>
  </si>
  <si>
    <t>Plafond tipo corta-fuego  ( 2" x 2" )</t>
  </si>
  <si>
    <t>Plafond tipo PVC   ( 2" x 2" )</t>
  </si>
  <si>
    <t>Fascia en sheetrock ( 65.00 m2 )</t>
  </si>
  <si>
    <t>10-</t>
  </si>
  <si>
    <t>Terminación de Escaleras</t>
  </si>
  <si>
    <t>Escalera # 1</t>
  </si>
  <si>
    <t>a-</t>
  </si>
  <si>
    <t>Escalones de granito fondo blanco ,Genericos</t>
  </si>
  <si>
    <t>b-</t>
  </si>
  <si>
    <t>Zócalos  en  escalones de granito fondo blanco ,Genericos</t>
  </si>
  <si>
    <t>c-</t>
  </si>
  <si>
    <t>Descanso de  granito fondo blanco ,Genericos</t>
  </si>
  <si>
    <t>Zócalos  en  descanso de granito fondo blanco , Genericos</t>
  </si>
  <si>
    <t>e-</t>
  </si>
  <si>
    <t xml:space="preserve">Baranda  de aluminio comercial </t>
  </si>
  <si>
    <t>Escalera # 2</t>
  </si>
  <si>
    <t>11-</t>
  </si>
  <si>
    <t>Instalación Sanitaria</t>
  </si>
  <si>
    <t>Inodoros  fuxometros</t>
  </si>
  <si>
    <t>Inodoros dos cuerpos</t>
  </si>
  <si>
    <t>Lavamanos  empotrados incl mezcladora</t>
  </si>
  <si>
    <t>Lavamanos en pared incl mezcladora</t>
  </si>
  <si>
    <t>Duchas y piletas</t>
  </si>
  <si>
    <t>Orinales</t>
  </si>
  <si>
    <t>Desagüe de piso</t>
  </si>
  <si>
    <t>Ventilación 3"</t>
  </si>
  <si>
    <t>Dispensador de papel higienico</t>
  </si>
  <si>
    <t>Dispensador de papel  toalla</t>
  </si>
  <si>
    <t>k.-</t>
  </si>
  <si>
    <t>Dispensador de jabon liquido</t>
  </si>
  <si>
    <t>l.-</t>
  </si>
  <si>
    <t>Jabonera en duchas</t>
  </si>
  <si>
    <t>m.-</t>
  </si>
  <si>
    <t xml:space="preserve">Barras de aluminio en duchas </t>
  </si>
  <si>
    <t>n.-</t>
  </si>
  <si>
    <t>Tope de marmolite en baños</t>
  </si>
  <si>
    <t>p2</t>
  </si>
  <si>
    <t>ñ.-</t>
  </si>
  <si>
    <t>Columna de agua fria 2 1/2"</t>
  </si>
  <si>
    <t>o.-</t>
  </si>
  <si>
    <t>Tapon registro 4"</t>
  </si>
  <si>
    <t>p.-</t>
  </si>
  <si>
    <t>Vertedero revestido  incl llave y desague de piso</t>
  </si>
  <si>
    <t>q.-</t>
  </si>
  <si>
    <t xml:space="preserve">Trampa de grasa </t>
  </si>
  <si>
    <t>r.-</t>
  </si>
  <si>
    <t>Acometida de 3"</t>
  </si>
  <si>
    <t>Tubería y piezas por aparato</t>
  </si>
  <si>
    <t>pa</t>
  </si>
  <si>
    <t>Mano de obra plomero</t>
  </si>
  <si>
    <t>12-</t>
  </si>
  <si>
    <t>Pintura (dos manos)</t>
  </si>
  <si>
    <t>Base</t>
  </si>
  <si>
    <t xml:space="preserve">Acrílica interior </t>
  </si>
  <si>
    <t xml:space="preserve">Acrílica exterior </t>
  </si>
  <si>
    <t>13-</t>
  </si>
  <si>
    <t>Varios Generales</t>
  </si>
  <si>
    <t xml:space="preserve">Estructura metalica escalonada en area de sala de video vigilancia </t>
  </si>
  <si>
    <t>Estructura metalica escalonada en area de sala  de despacho</t>
  </si>
  <si>
    <t xml:space="preserve">Base para colocacion de pantalla en estructura metalica  en area de sala de video vigilancia incluye instalacion </t>
  </si>
  <si>
    <t xml:space="preserve">Base para colocacion de pantalla en estructura metalica  en area de sala de sala  de despacho  incluye instalacion </t>
  </si>
  <si>
    <t>Andamios exteriores</t>
  </si>
  <si>
    <t>f-</t>
  </si>
  <si>
    <t>Escalera de emergencia en estructura metalica</t>
  </si>
  <si>
    <t>g-</t>
  </si>
  <si>
    <t>Revestimiento en escalera en perfiles  de  aluminio</t>
  </si>
  <si>
    <t>Tensores de metal en vuelos</t>
  </si>
  <si>
    <t>Excavación  media  tensión  con  espacio   para   fibra   óptica ;         ancho = 1mt,  profundidad= 1.30mt ,Longitud = 100ml</t>
  </si>
  <si>
    <t xml:space="preserve">Zanja para cable de fibra optica </t>
  </si>
  <si>
    <t>i1-</t>
  </si>
  <si>
    <t xml:space="preserve">Excavación del material </t>
  </si>
  <si>
    <t>i2-</t>
  </si>
  <si>
    <t xml:space="preserve">Relleno de reposición </t>
  </si>
  <si>
    <t>i3-</t>
  </si>
  <si>
    <t xml:space="preserve">Bote de material </t>
  </si>
  <si>
    <t>i4-</t>
  </si>
  <si>
    <t xml:space="preserve">Relleno compactado </t>
  </si>
  <si>
    <t>i5-</t>
  </si>
  <si>
    <t xml:space="preserve">Bloques por und para la separación entre media tensión y fibra óptica </t>
  </si>
  <si>
    <t>i6-</t>
  </si>
  <si>
    <t xml:space="preserve">Colchón de arena </t>
  </si>
  <si>
    <t>Registros media tensión con espacio para fibra óptica 4.0 ud</t>
  </si>
  <si>
    <t>j1-</t>
  </si>
  <si>
    <t>Losa de hormigón ( e= 0.10 mt )</t>
  </si>
  <si>
    <t>j2-</t>
  </si>
  <si>
    <t>Muro de block de 6 "</t>
  </si>
  <si>
    <t xml:space="preserve"> m2</t>
  </si>
  <si>
    <t>j3-</t>
  </si>
  <si>
    <t>Tapa en hormigón (  1.30 x 1.30 )</t>
  </si>
  <si>
    <t xml:space="preserve">Excavación aterrizaje:Sección; longitud = 8ml ,ancho= 0.70mt ,profundidad = 0.50 mt </t>
  </si>
  <si>
    <t>k1-</t>
  </si>
  <si>
    <t>Excavación de material</t>
  </si>
  <si>
    <t>k2-</t>
  </si>
  <si>
    <t>Relleno compactado</t>
  </si>
  <si>
    <t>k3-</t>
  </si>
  <si>
    <t>Bote material</t>
  </si>
  <si>
    <t>Junta de expansion en columnas , muros y vigas ( Con Foam de 4" y  masilla Vulkem )</t>
  </si>
  <si>
    <t>Revestimiento en Den-Glass</t>
  </si>
  <si>
    <t>Revestimiento  con planchas de acrilico</t>
  </si>
  <si>
    <t>Base para transformadores</t>
  </si>
  <si>
    <t>SUB-TOTAL  PRIMER  NIVEL</t>
  </si>
  <si>
    <t>RD$</t>
  </si>
  <si>
    <t>COCINA INDUSTRIAL</t>
  </si>
  <si>
    <t>ESTUFA 6 HORNILLAS 36"   WOLF 28,000BTU. HORNILLA, 1HORNO.DIMENSION: 36 X 33 PLG.</t>
  </si>
  <si>
    <t>ESTUFA 4 QUEMADORES P-40 BBASE ANGULAR, BANDEJA RECOLECTORA DE GRASA, RESPALDO Y FRENTE INOX 75   X 27 X 26 ALTURA.</t>
  </si>
  <si>
    <t>PLANCHA ASADORA DE MESA 30 PLG (700X700MM) MODERMCHEFF LINEA MODERNA GAS 2Q DE 7KW, DIMENSION:28 X 28 PLG.</t>
  </si>
  <si>
    <t>BASE EN HIERRO, PARA PLANCHA ASADORA.</t>
  </si>
  <si>
    <t xml:space="preserve"> FREIDOR 35-40 LB ADCRAFT ACERO INOX, 2 CANASTOS, 1 SOLO ACEITE, TERMOSTATO DE TEMPERATURA. TERMOSTATO DE TEMPERATURA.</t>
  </si>
  <si>
    <t xml:space="preserve"> FREEZER   COMERCIAL KEEPRITE ACERO INOX.1 PUERTA 24" 110V60HZ,CONTROL DE TEMPERATURA DIGITAL,</t>
  </si>
  <si>
    <t>REFRIGERADOR COMERCIAL KEEPRITE   ACERO INOX. 2 PUERTAS 48" 110V 60HZ, CONTROL DE TEMPERATURA DIGITAL, DE 52 X 31 X 84.DE 29 X 31 X 84 PLG.</t>
  </si>
  <si>
    <t>MESA DE ACERO INOX. CAL 18-304 , 30X30 PLGS.(RESPALDO 5 PULG).MODERMCHEF.</t>
  </si>
  <si>
    <t xml:space="preserve"> REPISA EN ACERO INOXIDABLE (CAL  MESA EN ACERO INOX. CAL 18-304  30 X 12 PLG.</t>
  </si>
  <si>
    <t xml:space="preserve"> FREGADERO 2 POCETA DE 48 PLG ACERO INOX. MODERMCHEF, DE 48 X 24 PLG.</t>
  </si>
  <si>
    <t xml:space="preserve"> MESCLADORA DE PARED CON MANGA DE PRELAVADO.</t>
  </si>
  <si>
    <t xml:space="preserve"> COLGADOR DE OLLA 48 " PARED</t>
  </si>
  <si>
    <t xml:space="preserve"> CAMPANA EN ACERO INOX CAL 18</t>
  </si>
  <si>
    <t xml:space="preserve"> EXTRACTOR TIPO HONGO 3,500 CFM 1.5 HP 220V 60HZ, 1 PH   PARA CAMPANA.</t>
  </si>
  <si>
    <t xml:space="preserve"> MESA   REFRIGERADA DE TRABAJO KEEPRITE 48" 110V 60 HZ, 2 PUERTAS, DE 48 X 27 PLG.</t>
  </si>
  <si>
    <t xml:space="preserve"> MESA EN ACERO INOX. CAL 18-304 96 X 30 PLG. CON DOBLE REPISA SUPERIOR, MODERMCHEF.</t>
  </si>
  <si>
    <t xml:space="preserve"> MESA INOX CAL 18-304, 72 X 30 PLG.SIN RESPALDO. CON DOBLE REPISA SUPERIOR, MODERMCHEF.</t>
  </si>
  <si>
    <t xml:space="preserve"> MESA INOX CAL 18-304, 72 X 30 PLG.SIN RESPALDO. CON DOBLE REPISA SUPERIOR Y FREGADERO DE 1 POCETA,MODERMCHEF.</t>
  </si>
  <si>
    <t>EXHIBIDOR 348-LP 14PIE ^3 KEEPRITE 115V 60 HZ 1 PH, 1 PUERTA EN CRISTAL, DE 23 X 22 X 79 PLG.</t>
  </si>
  <si>
    <t xml:space="preserve"> LICUADORA DE BAR WARING , 3/4 HP 44oz, VASO   EN POLYCAOBONATO.</t>
  </si>
  <si>
    <t xml:space="preserve"> TOSTADORA ADCRAFT 8 PANES PLANO 13.25 X 9.25.</t>
  </si>
  <si>
    <t xml:space="preserve"> MAQUINA REBANADORA D:250MM/10PULG. CELME ITALIA.</t>
  </si>
  <si>
    <t>PROCESADOR DE ALIMENTOS WARING 4 QT MOTOR 2 HP COMERCIAL 4 CUCHILLAR 120V 60HZ.</t>
  </si>
  <si>
    <t xml:space="preserve"> TRAMERIA 48 X 18 (4TRAMOS,74"P),GREEN EPOXY 10 YEAR WARANTY.</t>
  </si>
  <si>
    <t xml:space="preserve"> ZAFACON WINCO, PARA 44 LBS. PLASTICO  CON TAPA Y RUEDAS</t>
  </si>
  <si>
    <t xml:space="preserve">SUB-TOTAL COCINA INDUSTRIAL </t>
  </si>
  <si>
    <t xml:space="preserve">SEGUNDO NIVEL </t>
  </si>
  <si>
    <t>Columnas  C3  (0.70 x 0.60 )</t>
  </si>
  <si>
    <t>Vigueta doble T</t>
  </si>
  <si>
    <t xml:space="preserve">Divisiones en baños de PVC </t>
  </si>
  <si>
    <t xml:space="preserve">Cantos  </t>
  </si>
  <si>
    <t>Terminación de Techos</t>
  </si>
  <si>
    <t>Fino de mezcla en techo plano</t>
  </si>
  <si>
    <t>Impermeabilizante  incluye antepecho de (e=3.00mm ) tipo granular con terminacion de pintura de aluminio</t>
  </si>
  <si>
    <t>Zabaleta de cemento</t>
  </si>
  <si>
    <r>
      <t xml:space="preserve">Desagües pluviales </t>
    </r>
    <r>
      <rPr>
        <sz val="10"/>
        <rFont val="Calibri"/>
        <family val="2"/>
      </rPr>
      <t>Ø 4"</t>
    </r>
  </si>
  <si>
    <t xml:space="preserve">Antepechos H = 0.20 mt </t>
  </si>
  <si>
    <t>Puerta de polimetal de  ( 0,80 x 2.10 )</t>
  </si>
  <si>
    <t>Fascia en sheetrock ( 240.00 m2 )</t>
  </si>
  <si>
    <t>Terminación de Cocina</t>
  </si>
  <si>
    <t>Tope de marmolite comercial</t>
  </si>
  <si>
    <t>Gabinete de piso de andiroba</t>
  </si>
  <si>
    <t>pl</t>
  </si>
  <si>
    <t>Gabinete de pared de andiroba</t>
  </si>
  <si>
    <t>Lavamanos  empotrados</t>
  </si>
  <si>
    <t>Fregaderos  simple</t>
  </si>
  <si>
    <t>Bajante de descarga 4"</t>
  </si>
  <si>
    <t>Bajante de descarga 3"</t>
  </si>
  <si>
    <t xml:space="preserve">Jaboneras en duchas </t>
  </si>
  <si>
    <t xml:space="preserve">Vertedero </t>
  </si>
  <si>
    <t>Acrílica interior primer nivel</t>
  </si>
  <si>
    <t>Acrílica exterior primer nivel</t>
  </si>
  <si>
    <t>Varios generales</t>
  </si>
  <si>
    <t>SUB-TOTAL  SEGUNDO  NIVEL</t>
  </si>
  <si>
    <t>SUB-TOTAL  EDIFICIO PRINCIPAL</t>
  </si>
  <si>
    <t>CASETA DE CHOFERES</t>
  </si>
  <si>
    <t>Relleno reposicion</t>
  </si>
  <si>
    <t>Zapata de muros de 0.20</t>
  </si>
  <si>
    <t>Zapata de muros de 0.15</t>
  </si>
  <si>
    <t>Zapata de columnas Z1</t>
  </si>
  <si>
    <t>Zapata de columnas Z2</t>
  </si>
  <si>
    <t>Vigas amarre de piso</t>
  </si>
  <si>
    <t>Vigas de amarre corona</t>
  </si>
  <si>
    <t>Vigas V1 ( 0.25 x 0.40 )</t>
  </si>
  <si>
    <t>Columna CA ( 0.20 x 0.20 )</t>
  </si>
  <si>
    <t>Columna C1 ( 0.20 x 0.20 )</t>
  </si>
  <si>
    <t>Dinteles</t>
  </si>
  <si>
    <t>Losas y vuelos</t>
  </si>
  <si>
    <t>De 0.20 mt. Con 3/8 a 0.80 mt B.N.P</t>
  </si>
  <si>
    <t>De 0.15 mt. Con 3/8 a 0.80 mt  B.N.P</t>
  </si>
  <si>
    <t>De 0.15 mt. Con 3/8 a 0.80 mt S.N.P</t>
  </si>
  <si>
    <t>Division de p.v.c</t>
  </si>
  <si>
    <t xml:space="preserve">Liso en exterior </t>
  </si>
  <si>
    <t>Desagües pluviales</t>
  </si>
  <si>
    <t>Antepechos 0.70 altura</t>
  </si>
  <si>
    <t>Puerta polimetal</t>
  </si>
  <si>
    <t>Puerta  division sanitaria   ( PVC )</t>
  </si>
  <si>
    <t>Ventanas corredizas  de aluminio y vidrio</t>
  </si>
  <si>
    <t xml:space="preserve">Lavamanos  empotrados incl mezcladora </t>
  </si>
  <si>
    <t>SUB-TOTAL  CASETA DE CHOFERES</t>
  </si>
  <si>
    <t>CASETA DE GUARDIA</t>
  </si>
  <si>
    <t>Zapata de columnas</t>
  </si>
  <si>
    <t>Zapata de muros de 0.10</t>
  </si>
  <si>
    <t>Columnas</t>
  </si>
  <si>
    <t>Losas y vuelo</t>
  </si>
  <si>
    <t>Puerta  polimetal</t>
  </si>
  <si>
    <t>Puerta de acordeon</t>
  </si>
  <si>
    <t>Ventanas  fijos   de aluminio y vidrio</t>
  </si>
  <si>
    <t xml:space="preserve">Ventanas  salomonica de  aluminio </t>
  </si>
  <si>
    <t>Inodoros  de tanque</t>
  </si>
  <si>
    <t xml:space="preserve">Lavamanos  en pared  incl mezcladora </t>
  </si>
  <si>
    <t>SUB-TOTAL  CASETA DE GUARDIA</t>
  </si>
  <si>
    <t>GARITA DE GUARDIA</t>
  </si>
  <si>
    <t>Columnas ( 0.20 x 0.20 )</t>
  </si>
  <si>
    <t>Vigas de amarre ( 0.15x 0.20 )</t>
  </si>
  <si>
    <t>Losas y vuelo ( e = 0.10 mt ) )</t>
  </si>
  <si>
    <t>Antepechos H = 0.20 mt</t>
  </si>
  <si>
    <t>Puerta  polimetal ( 0.90 x 2.10 )</t>
  </si>
  <si>
    <t>Lavamanos  de pared</t>
  </si>
  <si>
    <t>SUB-TOTAL  GARITA  DE GUARDIA</t>
  </si>
  <si>
    <t>GARITA DE GUARDIA ( Helipuerto )</t>
  </si>
  <si>
    <t>SUB-TOTAL  GARITA  DE GUARDIA ( Helipuerto )</t>
  </si>
  <si>
    <t>CASETA DE PLANTA ELECTRICA</t>
  </si>
  <si>
    <t>Zapata ZI (1.20 x 1.20 x0.30 )</t>
  </si>
  <si>
    <t>Losa de piso  con malla electrosoldada e= 0.08 mt</t>
  </si>
  <si>
    <t>Viga de amarre en muros</t>
  </si>
  <si>
    <t>Columnas C1 (0.40x0.30 + 0.30x 0.10 )</t>
  </si>
  <si>
    <t>Columnas  C2 de ( 0.40 x 0.40 )</t>
  </si>
  <si>
    <t>Viga V1X ( 0.40 x 0.60 )</t>
  </si>
  <si>
    <t>Viga V1Y ( 0.40 x 0.60 )</t>
  </si>
  <si>
    <t>Viga V2Y ( 0.40 x 0.60 )</t>
  </si>
  <si>
    <t>Losa de techo aligerada e = 0,21 mt</t>
  </si>
  <si>
    <t>De 0.20 mt. Con 3/8 a 0.40 mt  B.N.P</t>
  </si>
  <si>
    <t>De 0.20 mt. Con 3/8 a 0.60 mt S.N.P</t>
  </si>
  <si>
    <t>Piso hormigon frotado (e= 0.10 mt )</t>
  </si>
  <si>
    <t>Antepechos  H = 0.40 mt</t>
  </si>
  <si>
    <t>Puerta  insonorisada ( 3.00 x 2.30  )</t>
  </si>
  <si>
    <t>Ventanas de celosias metalicas (3.00 x 1.70) 2.0 ud</t>
  </si>
  <si>
    <t>Acrílica interior</t>
  </si>
  <si>
    <t>SUB TOTAL 1ER NIVEL CASETA ELECTRICA</t>
  </si>
  <si>
    <t>AREA DE DESAHOGO ( SEGUNDO  NIVEL )</t>
  </si>
  <si>
    <t xml:space="preserve">De 0.20 mt  con 3/8 a 0.60 mt </t>
  </si>
  <si>
    <t>Antepechos  H = 0.20 mt</t>
  </si>
  <si>
    <t>Ventanas de celosias metalicas              (14.00 x 1.70)</t>
  </si>
  <si>
    <t>SUB TOTAL  2DO NIVEL (AREA DE DESAHOGO) CASETA ELECTRICA</t>
  </si>
  <si>
    <t>SUB TOTAL   CASETA PLANTA  ELECTRICA</t>
  </si>
  <si>
    <t>BASE PARA  TANQUE DE COMBUSTIBLE</t>
  </si>
  <si>
    <t>Zapata de  muro y columnas</t>
  </si>
  <si>
    <t>Platea con malla elect. ( 2.9x2.9 ) 150x150  ( e= 0.15 mt )</t>
  </si>
  <si>
    <t>Viga de amarre ( 0.20 x 0.20 )</t>
  </si>
  <si>
    <t>Columna ( 0.20 x 0.20 )</t>
  </si>
  <si>
    <t>De 0.15 mt. Con 3/8 a 0.40 mt  B.N.P</t>
  </si>
  <si>
    <t>De 0.15 mt. Con 3/8 a 0.40 mt S.N.P</t>
  </si>
  <si>
    <t>Fino de mezcla sobre platea</t>
  </si>
  <si>
    <t>Pintura exposica</t>
  </si>
  <si>
    <t>SUB TOTAL  BASE PARA  TANQUE DE COMBUSTIBLE</t>
  </si>
  <si>
    <t>CISTERNA  ( 13.00 x 5.00 x 2.70 )</t>
  </si>
  <si>
    <t>Losa de fondo ( e = 0..25 mt )</t>
  </si>
  <si>
    <t>Muros de H.A.(e= 0,20 @ 0.25 mt )</t>
  </si>
  <si>
    <t>Losa de techo (e = 0,20 mt)</t>
  </si>
  <si>
    <t>Pulido en muros y losa</t>
  </si>
  <si>
    <t>Zabaleta</t>
  </si>
  <si>
    <t>Fino en losa superior</t>
  </si>
  <si>
    <t>Tapa de cisterna</t>
  </si>
  <si>
    <t>Bomba de  15.0 HP</t>
  </si>
  <si>
    <t>Tanque presurizado de 450 gl</t>
  </si>
  <si>
    <t>Tuberias y piezas</t>
  </si>
  <si>
    <t>Instalacion de bomba y tanque</t>
  </si>
  <si>
    <t>SUB TOTAL  CISTERNA ( 13.00 x 5.00 x 2.70 )</t>
  </si>
  <si>
    <t>CISTERNA  ( 13.00 x 5.00 x 2.70 ) PARA EL SISTEMA CONTRA INCENDIO</t>
  </si>
  <si>
    <t>SUB TOTAL  CISTERNA ( 13.00 x 5.00 x 2.70 ) PARA EL SISTEMA CONTRA INCENDIO</t>
  </si>
  <si>
    <t>CASETA PARA BOMBA Y TANQUE SOBRE  CISTERNA</t>
  </si>
  <si>
    <t>Columnas de ( 0.30 x 0.20 )</t>
  </si>
  <si>
    <t>Losa de techo e = 0,10 mt</t>
  </si>
  <si>
    <t xml:space="preserve">De 0.15 mt con 3/8 a 0.60 mt </t>
  </si>
  <si>
    <t>Piso de hormigon frotado</t>
  </si>
  <si>
    <t>Puerta metalica  ( 2.40 x 1.40 )</t>
  </si>
  <si>
    <t>Ventana metalica  ( 2.10 x 0.70 )</t>
  </si>
  <si>
    <t>SUB TOTAL CASETA PARA BOMBA Y TANQUE DE CISTERNA</t>
  </si>
  <si>
    <t>CASETA PARA BOMBA Y TANQUE SOBRE CISTERNA</t>
  </si>
  <si>
    <t>SEPTICO DE DOS CAMARAS CON FILTRO ANAEROBICO (11.00 x 3.40 x 3.40 )</t>
  </si>
  <si>
    <t>Losa de fondo ( e = 0.20 mt )</t>
  </si>
  <si>
    <t>Viga  amarre inferior ( 0.15 x 0.20 )</t>
  </si>
  <si>
    <t>Viga amarre superior ( 0.25 x 0.20 )</t>
  </si>
  <si>
    <t>Losa superior  (e = 0,15 mt)</t>
  </si>
  <si>
    <t>Losa acanalada   (e = 0,10 mt)</t>
  </si>
  <si>
    <t xml:space="preserve">De 0.20 mt con 3/8 a 0.20 mt </t>
  </si>
  <si>
    <t xml:space="preserve">De 0.15 mt con 3/8 a 0.40 mt </t>
  </si>
  <si>
    <t>Tapa de H.A. ( 0.60 x 0.60 x 0.10 )</t>
  </si>
  <si>
    <t>Hormigon ciclopeo(incl ligado y vac)</t>
  </si>
  <si>
    <t>Material granular fino</t>
  </si>
  <si>
    <t>Material granular  grueso</t>
  </si>
  <si>
    <t>Conexión Septico-Filtrante</t>
  </si>
  <si>
    <t>SUB TOTAL  SEPTICO DE DOS CAMARAS (11.00 x 3.40 x 3.40 )</t>
  </si>
  <si>
    <t>IMBORNAL   (2 PARILLAS )</t>
  </si>
  <si>
    <t>PRELIMINARES</t>
  </si>
  <si>
    <t>Replanteo</t>
  </si>
  <si>
    <t>MOVIMIENTO DE TIERRA</t>
  </si>
  <si>
    <t xml:space="preserve">Excavación </t>
  </si>
  <si>
    <t>Relleno compactado a mano</t>
  </si>
  <si>
    <t>HORMIGON  ARMADO</t>
  </si>
  <si>
    <t>Losa de fondo ( e= 0.12 mt. )</t>
  </si>
  <si>
    <t>Viga interior  ( 0.20 x 0.10 )</t>
  </si>
  <si>
    <t>Losa de techo ( e= 0.20 mt. )</t>
  </si>
  <si>
    <t>MURO DE BLOQUES</t>
  </si>
  <si>
    <r>
      <t xml:space="preserve">Bloques de 6" con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3/8 a 0.40 mt.</t>
    </r>
  </si>
  <si>
    <t>TERMINACION  DE  SUPERFICIE</t>
  </si>
  <si>
    <t>Pañete  pulido</t>
  </si>
  <si>
    <t>Cantos</t>
  </si>
  <si>
    <t>Fino de mezcla</t>
  </si>
  <si>
    <t>VARIOS  GENERALES</t>
  </si>
  <si>
    <t>S/C  Tapa  de hierro reforzada con marco y tapa ( Pesada  )</t>
  </si>
  <si>
    <t xml:space="preserve">S/C  Parrilla </t>
  </si>
  <si>
    <t>SUB-TOTAL  IMBORNAL   ( 2 PARRILLAS )</t>
  </si>
  <si>
    <t>1.00 UD</t>
  </si>
  <si>
    <t>11.00 UD</t>
  </si>
  <si>
    <t>SANITARIA   EXTERIOR</t>
  </si>
  <si>
    <t>1.-</t>
  </si>
  <si>
    <t>TUBERIA DE AGUA POTABLE</t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</si>
  <si>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3/4"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</si>
  <si>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</si>
  <si>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 1/2"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</si>
  <si>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2"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</si>
  <si>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2 1/2"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</si>
  <si>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3"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</si>
  <si>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4"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</si>
  <si>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6"</t>
    </r>
  </si>
  <si>
    <t>Valvula de paso de Ø 3/4"</t>
  </si>
  <si>
    <t>Valvula de paso de Ø 1"</t>
  </si>
  <si>
    <t>Valvula de paso de Ø 1 1/2"</t>
  </si>
  <si>
    <t>Valvula de paso de Ø 2"</t>
  </si>
  <si>
    <t>Valvula de paso de Ø 3"</t>
  </si>
  <si>
    <t>2.-</t>
  </si>
  <si>
    <t>TUBERIA DE ARRASTRE</t>
  </si>
  <si>
    <t>3.-</t>
  </si>
  <si>
    <t>TUBERIA DE HIERRO GALVANIZADO (CONTRA INCENDIO )</t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</si>
  <si>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 1/2""</t>
    </r>
  </si>
  <si>
    <t>Desague de piso de 4"</t>
  </si>
  <si>
    <t>Bajante de desacarga de 4"</t>
  </si>
  <si>
    <t>Tuberia de 6" PVC</t>
  </si>
  <si>
    <t>4.-</t>
  </si>
  <si>
    <t>CAJAS DE INSPECCION</t>
  </si>
  <si>
    <t>Caja de inspeccion</t>
  </si>
  <si>
    <t>5.-</t>
  </si>
  <si>
    <t xml:space="preserve">FILTRANTE </t>
  </si>
  <si>
    <t>Filtrante de  10 en 12</t>
  </si>
  <si>
    <t>SUB TOTAL  SANITARIA   EXTERIOR</t>
  </si>
  <si>
    <t>AREAS   EXTERIORES</t>
  </si>
  <si>
    <t>Aceras  con malla electrosoldada</t>
  </si>
  <si>
    <t>Contenes</t>
  </si>
  <si>
    <t xml:space="preserve">S/C  de tierra negra y grama enana  (incluye acondicionamiento ) </t>
  </si>
  <si>
    <t>Paisajismo</t>
  </si>
  <si>
    <t>Carpeta asfaltica de 2" en parqueos</t>
  </si>
  <si>
    <t>Lineas amarillas ( En frio )</t>
  </si>
  <si>
    <t>Flechas en una direccion  ( En frio )</t>
  </si>
  <si>
    <t>Flechas en dos direcciones  ( En frio )</t>
  </si>
  <si>
    <t>Simbolos ( Embarazadas )  ( En frio )</t>
  </si>
  <si>
    <t>Simbolos ( En Cebras )  ( En frio )</t>
  </si>
  <si>
    <t>SUB TOTAL  AREAS  EXTERIORES</t>
  </si>
  <si>
    <r>
      <t xml:space="preserve">VERJA DE BLOQUES  Y TUBOS DE H. G. </t>
    </r>
    <r>
      <rPr>
        <b/>
        <sz val="10"/>
        <rFont val="Calibri"/>
        <family val="2"/>
      </rPr>
      <t>Ø</t>
    </r>
    <r>
      <rPr>
        <b/>
        <sz val="11"/>
        <rFont val="Times New Roman"/>
        <family val="1"/>
      </rPr>
      <t xml:space="preserve"> 4" </t>
    </r>
    <r>
      <rPr>
        <b/>
        <sz val="10"/>
        <rFont val="Times New Roman"/>
        <family val="1"/>
      </rPr>
      <t>EN  AREA  FRONTAL</t>
    </r>
  </si>
  <si>
    <t>Viga de amarre  (0.15x0.20)</t>
  </si>
  <si>
    <t>Columnas de amarre (0.20 x 0.20 )</t>
  </si>
  <si>
    <r>
      <t xml:space="preserve">Tubos de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4"</t>
    </r>
  </si>
  <si>
    <t>SUB-TOTAL  VERJA DE BLOQUES Y TUBOS DE H. G. Ø 4" EN  AREA  FRONTAL</t>
  </si>
  <si>
    <t>VERJA DE BLOQUES  EN LATERALES Y AREA POSTERIOR</t>
  </si>
  <si>
    <t>Zapata de columnas aisladas</t>
  </si>
  <si>
    <t>Zapata de columnas doble</t>
  </si>
  <si>
    <t>Viga de amarre corona (0.15x0.20)</t>
  </si>
  <si>
    <t>Columnas (0.20 x 0.20 )</t>
  </si>
  <si>
    <t>Refuerzo en escalonamiento   de          ( 1.00 x 0.40) bastones con 3Φ3/8"@.40  y  5 Estribos  Φ 3/8"</t>
  </si>
  <si>
    <t>Cadillo en muros</t>
  </si>
  <si>
    <t>Sietema para portones electricos</t>
  </si>
  <si>
    <t>SUB-TOTAL  VERJA DE BLOQUES  EN LATERALES Y AREA POSTERIOR</t>
  </si>
  <si>
    <t>VERJA DE BLOQUES  Y MALLA CICLONICA EN LATERALES Y AREA POSTERIOR</t>
  </si>
  <si>
    <t>Viga de amarre inferior (0.15x0.20)</t>
  </si>
  <si>
    <t>Columnas (0.40 x 0.20 )</t>
  </si>
  <si>
    <t>Malla ciclonica ( H = 8 PL )</t>
  </si>
  <si>
    <t>Alambre trinchera ATC</t>
  </si>
  <si>
    <t>SUB-TOTAL  VERJA DE BLOQUES Y MALLA CICLONICA EN LATERALES Y AREA POSTERIOR</t>
  </si>
  <si>
    <t>ASTA DE BANDERA</t>
  </si>
  <si>
    <t>Zapata de( 0.60 x 0.60 x 0.30 )</t>
  </si>
  <si>
    <t>Anillo de hormigon simple</t>
  </si>
  <si>
    <r>
      <t xml:space="preserve">Tubos de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 1/2"</t>
    </r>
  </si>
  <si>
    <r>
      <t xml:space="preserve">Tubos de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2 1/2"</t>
    </r>
  </si>
  <si>
    <r>
      <t xml:space="preserve">Reduccion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2 1/2"@1 1/2"</t>
    </r>
  </si>
  <si>
    <r>
      <t xml:space="preserve">Copa terminal de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 1/2"</t>
    </r>
  </si>
  <si>
    <t>SUB-TOTAL  ASTA DE BANDERA</t>
  </si>
  <si>
    <t>INSTALACION ELECTRICA:</t>
  </si>
  <si>
    <t>S/C Media Tensión.:Incluye: (1) Estructua MT-307,  (1 ) AP-103, (1) HA 100B, (1) PR-202 (1) SS1- (1) Poste de h.a. 40 pies 800 Dawn.</t>
  </si>
  <si>
    <t>S/C Transformador (T2) de 750 kva-12430-7200/480 V-60 Hz.-3F- Tipo P.M.</t>
  </si>
  <si>
    <t>S/C Transformador ( T1 ) seco de 225 kva-480/-120-208 V -3F-60 Hz.</t>
  </si>
  <si>
    <t>S/C Encloused Breaker (ECB-2)de 1600 Amp.3F-60 Hz-480V-Nema 1.</t>
  </si>
  <si>
    <t>S/C Encloused  Breaker (ECB-1) de 800 Amp.-3F-60 Hz-120-208V-Nema 1.</t>
  </si>
  <si>
    <t>S/C Interruptor de Transferencia Automático  (ITA-2). de 1600 amperios-3F-4H-277/480V. Nema 1.</t>
  </si>
  <si>
    <t>S/C Panelboard Principal (PBP-2) en barras de 1600 amperios-3F-4H-120/208V</t>
  </si>
  <si>
    <t>Nema-1, con:</t>
  </si>
  <si>
    <t>2- brks. 800A/3P</t>
  </si>
  <si>
    <t>S/C Panelboard Principal (PBP-1) en barras de 800 amperes-3F-4H-120/208V</t>
  </si>
  <si>
    <t>1-MB-800/3</t>
  </si>
  <si>
    <t>1- brk 125A/2P</t>
  </si>
  <si>
    <t>2- brks. 90A/2P</t>
  </si>
  <si>
    <t>2- brks. 70A/3P</t>
  </si>
  <si>
    <t>6- brks. 50A/3P</t>
  </si>
  <si>
    <t>2- bkrs  40A/3P</t>
  </si>
  <si>
    <t>previsión hasta 100/3</t>
  </si>
  <si>
    <t xml:space="preserve">S/C Panel para  sistema Aire Acondicionado tipo Chiller en barra de 800 amperios </t>
  </si>
  <si>
    <t>3F-120/208V- Nema 3R. ( Primer Nivel ).</t>
  </si>
  <si>
    <t>compuesto por:</t>
  </si>
  <si>
    <t>1- MCB de 800/3</t>
  </si>
  <si>
    <t>10- Brks. 60/3</t>
  </si>
  <si>
    <t>4- Brks. 40/3</t>
  </si>
  <si>
    <t>3F-120/208V- Nema 3R. ( Segundo Nivel ).</t>
  </si>
  <si>
    <t>S/C Transformador (T3) de 300 kva-12430-7200/120-208 V-60 Hz.-3F- Tipo P.M.</t>
  </si>
  <si>
    <t>SUB-TOTAL DE SISTEMA DE EQUIPOS ELECTRICOS</t>
  </si>
  <si>
    <t>ALIMENTADORES A EQUIPOS DE POTENCIA:</t>
  </si>
  <si>
    <t>Alimentador desde ( T-1). hasta  Encloused Breaker ( ECB-1A)</t>
  </si>
  <si>
    <t>pies</t>
  </si>
  <si>
    <t>12C thw  No. 3/0 Fases.</t>
  </si>
  <si>
    <t>3C   thw No. 3/0 Neutro.</t>
  </si>
  <si>
    <t>1C   thw No. 4/0 Tierra.</t>
  </si>
  <si>
    <t>3T-emt de 3"¢.</t>
  </si>
  <si>
    <t>Alimentador desde Encloused Breaker (ECB-1A) hasta ( ITA-1).</t>
  </si>
  <si>
    <t>Alimentador desde ( ITA-1) hasta Panelboard Principal (PBP-1).</t>
  </si>
  <si>
    <t>Alimentador desde ( GEN-1)- 225 kva  hasta Encloused Breaker (ECB-1B).</t>
  </si>
  <si>
    <t>3T-pvc-emt de 3"¢.</t>
  </si>
  <si>
    <t>Alimentador  Encloused Breaker (ECB-1B) hasta ( ITA-1).</t>
  </si>
  <si>
    <t>Alimentador desde ( T-2). hasta  Encloused Breaker ( ECB-2A)</t>
  </si>
  <si>
    <t>24C thw  No. 3/0 Fases.</t>
  </si>
  <si>
    <t>5C   thw No. 3/0 Neutro.</t>
  </si>
  <si>
    <t>Alimentador desde Encloused Breaker (ECB-2A) hasta ( ITA-2).</t>
  </si>
  <si>
    <t>Alimentador desde ( ITA-2) hasta Panelboard Principal (PBP-2).</t>
  </si>
  <si>
    <t>Alimentador desde ( GEN-2)- 750 kva  hasta Encloused Breaker (ECB-2B).</t>
  </si>
  <si>
    <t>Alimentador  Encloused Breaker (ECB-2B) hasta ( ITA-2).</t>
  </si>
  <si>
    <t>Alimentador desde Panelboard Principal (PBP-2) hasta Panelboard A/A (P-A/A-1N)-Chiller No. 1</t>
  </si>
  <si>
    <t>6C   thw No. 1/0 Neutro.</t>
  </si>
  <si>
    <t>3T-imc de 3"¢.</t>
  </si>
  <si>
    <t>Alimentador desde Panelboard Principal (PBP-2) hasta Panelboard A/A (P-A/A-2N)-Chiller No.2</t>
  </si>
  <si>
    <t>1T-imc de 3"¢.</t>
  </si>
  <si>
    <t>Alimentador desde pane board A/A (P-A/A-1N)-Chiller No. 1 hasta bombas.</t>
  </si>
  <si>
    <t>3C thw  No. 8 Fases.</t>
  </si>
  <si>
    <t>1C   thw No. 10 Tierra.</t>
  </si>
  <si>
    <t>1T-imc de 1"¢.</t>
  </si>
  <si>
    <t>SUB-TOTAL ALIMENTADORES:</t>
  </si>
  <si>
    <t>PANELES DE DISTRIBUCCION Y AIRE ACONDICIONADO:</t>
  </si>
  <si>
    <t>S/C Panel de distribucción (P1 )- TL-24415C-3F-120/240V.</t>
  </si>
  <si>
    <t>Compuesto por:</t>
  </si>
  <si>
    <t>24 brks. De 20A/1P.</t>
  </si>
  <si>
    <t>S/C Panel de distribucción (P2 )- TL-24415C-3F-120/240V.</t>
  </si>
  <si>
    <t>S/C Panel de distribucción (P3 )- TL-24415C-3F-120/240V.</t>
  </si>
  <si>
    <t>S/C Panel de distribucción (Pups-1 )- TL-816C-1F-120/240V.</t>
  </si>
  <si>
    <t>12 brks. De 20A/1P.</t>
  </si>
  <si>
    <t>S/C Panel de distribucción (Pups-2 )- TL-816C-1F-120/240V.</t>
  </si>
  <si>
    <t>16 brks. De 20A/1P.</t>
  </si>
  <si>
    <t>S/C Panel de distribucción (Pmontas-cargas )- TL-12415C-3F-120/240V.</t>
  </si>
  <si>
    <t>2 brks. De 20A/1P.</t>
  </si>
  <si>
    <t>1 bkr. De 60A/3P.</t>
  </si>
  <si>
    <t>S/C Panel de distribucción (Pasc.-1 )- TL-12415C-3F-120/240V.</t>
  </si>
  <si>
    <t>S/C Panel de distribucción (Pasc-.2 )- TL-12415C-3F-120/240V.</t>
  </si>
  <si>
    <t>S/C Panel de distribucción (Pasc.-3 )- TL-12415C-3F-120/240V.</t>
  </si>
  <si>
    <t>S/C Panel de distribucción (Pasc.-4 )- TL-12415C-3F-120/240V.</t>
  </si>
  <si>
    <t>S/C Panel de distribucción (P4 )- TL-18415C-3F-120/240V.</t>
  </si>
  <si>
    <t>14 brks. De 20A/1P.</t>
  </si>
  <si>
    <t>S/C Panel de distribucción (P5 )- TL-24415C-3F-120/240V.</t>
  </si>
  <si>
    <t>S/C Panel de distribucción (P6 )- TL-42415C-3F-120/240V.</t>
  </si>
  <si>
    <t>32 brks. De 20A/1P.</t>
  </si>
  <si>
    <t>S/C Panel de distribucción (Pups-3 )- TL-816C-1F-120/240V.</t>
  </si>
  <si>
    <t>7 brks. De 20A/1P.</t>
  </si>
  <si>
    <t>S/C Panel de distribucción (Pups-4 )- TL-816C-1F-120/240V.</t>
  </si>
  <si>
    <t>11 brks. De 20A/1P.</t>
  </si>
  <si>
    <t>S/C Panel de Aire Acondicionado (PA/A-1N )- TL-42415C-3F-120/240V.</t>
  </si>
  <si>
    <t>14 brks. De 40A/3P.</t>
  </si>
  <si>
    <t>SUB-TOTAL A PANELES DE DISTRIBUCCION Y A/A.</t>
  </si>
  <si>
    <t>ALIMENTADORES A PANELES DE DISTRIBUCCIONES:</t>
  </si>
  <si>
    <t>S/C Alimentador desde Panelboard No. 1 (PBP-1) hasta panel (P1).</t>
  </si>
  <si>
    <t>3C thhn No. 6 fases.</t>
  </si>
  <si>
    <t>1C thhn No. 8 neutro.</t>
  </si>
  <si>
    <t>1C thhn No. 10 tierra.</t>
  </si>
  <si>
    <t>1T- pvc- sdr-26-2"ø.</t>
  </si>
  <si>
    <t>S/C Alimentador desde Panelboard No. 1 (PBP-1) hasta panel (P2).</t>
  </si>
  <si>
    <t>S/C Alimentador desde Panelboard No. 1 (PBP-1) hasta panel (P3).</t>
  </si>
  <si>
    <t>3C thhn No. 4 fases.</t>
  </si>
  <si>
    <t>1C thhn No. 6 neutro.</t>
  </si>
  <si>
    <t>S/C Alimentador desde Panelboard No. 1 (PBP-1) hasta panel (Pups-1).</t>
  </si>
  <si>
    <t>2C thhn No. 2 fases.</t>
  </si>
  <si>
    <t>1C thhn No. 4 neutro.</t>
  </si>
  <si>
    <t>1C thhn No. 6 tierra.</t>
  </si>
  <si>
    <t>S/C Alimentador desde Panelboard No. 1 (PBP-1) hasta panel (Pups-2).</t>
  </si>
  <si>
    <t>2C thhn No. 1/0 fases.</t>
  </si>
  <si>
    <t>1C thhn No. 2 neutro.</t>
  </si>
  <si>
    <t>1C thhn No. 4 tierra.</t>
  </si>
  <si>
    <t>S/C Alimentador desde Panelboard No. 1 (PBP-1) hasta panel (Pasc.-1).</t>
  </si>
  <si>
    <t>S/C Alimentador desde Panelboard No. 1 (PBP-1) hasta panel (Pasc.-2).</t>
  </si>
  <si>
    <t>S/C Alimentador desde Panelboard No. 1 (PBP-1) hasta panel (Pasc.-3).</t>
  </si>
  <si>
    <t>S/C Alimentador desde Panelboard No. 1 (PBP-1) hasta panel (Pasc.-4).</t>
  </si>
  <si>
    <t>S/C Alimentador desde Panelboard No. 1 (PBP-1) hasta panel (Pmontas-cargas).</t>
  </si>
  <si>
    <t>S/C Alimentador desde Panelboard No. 1 (PBP-1) hasta panel (P4).</t>
  </si>
  <si>
    <t>3C thhn No. 8 fases.</t>
  </si>
  <si>
    <t>1C thhn No. 10 neutro.</t>
  </si>
  <si>
    <t>1T- pvc- sdr-26-1"ø.</t>
  </si>
  <si>
    <t>S/C Alimentador desde Panelboard No. 1 (PBP-1) hasta panel (P5).</t>
  </si>
  <si>
    <t>S/C Alimentador desde Panelboard No. 1 (PBP-1) hasta panel (P6).</t>
  </si>
  <si>
    <t>S/C Alimentador desde Panelboard No. 1 (PBP-1) hasta panel (Pups-3).</t>
  </si>
  <si>
    <t>2C thhn No. 6 fases.</t>
  </si>
  <si>
    <t>1C thhn No. 8 tierra.</t>
  </si>
  <si>
    <t>S/C Alimentador desde Panelboard No. 1 (PBP-1) hasta panel (Pups-4).</t>
  </si>
  <si>
    <t>3C thhn No. 2 fases.</t>
  </si>
  <si>
    <t>S/C Alimentador desde panel (P-A/A-1N) a paneles de unidades de A/A.</t>
  </si>
  <si>
    <t>3C thhn No. 1/0 fases.</t>
  </si>
  <si>
    <t>1T- imc-2"ø.</t>
  </si>
  <si>
    <t>S/C Alimentador desde Panelboard No. 2 (PBP-2) hasta panel (P-A/A-2N).</t>
  </si>
  <si>
    <t xml:space="preserve">SUB-TOTAL ALIMENTADORES A PANELES DE DISTRIBUCCION </t>
  </si>
  <si>
    <t>SISTEMA DE PROTECCION Y TIERRA:</t>
  </si>
  <si>
    <t>S/C Sistema de protección compuesto por: pararrayo pulsar R30- 71 mts. Radio nivel 4 y sus accesorios. Y  S/C Sistema de mejoramiento de la resistividad de suelo compuesto por:Eléctrodo quimico de 10 pies de largo, cableados, pozo, ultrafill, etc.</t>
  </si>
  <si>
    <t>SUB-TOTAL DEL SISTEMA DE PROTECCION Y TIERRA</t>
  </si>
  <si>
    <t xml:space="preserve"> CANALIZACION Y LUMINARIAS: </t>
  </si>
  <si>
    <t>Salidas de iluminación en emt.</t>
  </si>
  <si>
    <t>Salidas de tomacorrientes doble a 120V. Emt.</t>
  </si>
  <si>
    <t>Salidas de tomacorrientes simples a 220V. Emt.</t>
  </si>
  <si>
    <t>Salidas de interruptores simples. Emt</t>
  </si>
  <si>
    <t>Salidas de interruptores dobles.emt</t>
  </si>
  <si>
    <t>Salidas de interruptores triples. Emt</t>
  </si>
  <si>
    <t>Salidas de telefonos. Emt</t>
  </si>
  <si>
    <t>Salidas de datas.emt</t>
  </si>
  <si>
    <t>Salidas de cámara de seguridad .emt</t>
  </si>
  <si>
    <t>Salidas de botonera de emergencia .emt</t>
  </si>
  <si>
    <t>Salidas de biométrica. Emt.</t>
  </si>
  <si>
    <t>Salidas de cerradura magnética.emt</t>
  </si>
  <si>
    <t>S/C Luminarias fluorescentes de 3T-32w con difusor parabólico</t>
  </si>
  <si>
    <t>2´x 2´. Completa.</t>
  </si>
  <si>
    <t>S/C Luminarias downlight 9" de 2 bomb.-20w .</t>
  </si>
  <si>
    <t>S/C Luminarias  para parqueos en poste metálico de 4" x 4" x 20 pies con (1)</t>
  </si>
  <si>
    <t>reflector  ITECH de 50W LED . Cat. IT-7704 LED.</t>
  </si>
  <si>
    <t>S/C Luminarias  para parqueos en poste metálico de 4" x 4" x 20 pies con (2)</t>
  </si>
  <si>
    <t>reflectores  ITECH de 50W LED . Cat. IT-7704 LED.</t>
  </si>
  <si>
    <t>S/C Alimentador para luminarias de parqueos.</t>
  </si>
  <si>
    <t>Salidas para extractores de techo y pared. Emt.</t>
  </si>
  <si>
    <t>S/C extractores de plafond.</t>
  </si>
  <si>
    <t>S/C extractor industrial de 16 pulgadas.</t>
  </si>
  <si>
    <t>SUB-TOTAL DE CANALIZACION Y LUMINARIAS</t>
  </si>
  <si>
    <t>SUB-TOTAL  ELECTRICO</t>
  </si>
  <si>
    <t>H.-</t>
  </si>
  <si>
    <t>S/C Sistema de climatizacion compuesto por dos (2) unidades tipo Chillers, enfriado por  aire, con una capacidad de 140.00 Toneladas cada uno y con variador de frecuencia  integrado para climatizar cada nivel.</t>
  </si>
  <si>
    <t>SUB-TOTAL DEL SISTEMA DE CLIMATIZACION</t>
  </si>
  <si>
    <t>SUB-TOTAL GENERAL ELECTRICO</t>
  </si>
  <si>
    <t>RESUMEN  GENERAL:</t>
  </si>
  <si>
    <t>SUB-TOTAL EDIFICIO PRINCIPAL</t>
  </si>
  <si>
    <t xml:space="preserve">SUB-TOTAL  CASETA DE GUARDIAS </t>
  </si>
  <si>
    <t xml:space="preserve">SUB-TOTAL  GARITA DE GUARDIA </t>
  </si>
  <si>
    <t>SUB-TOTAL  GARITA DE GUARDIA ( Helipuerto )</t>
  </si>
  <si>
    <t>SUB TOTAL BASE PARA TANQUES DE COMBUSTIBLE</t>
  </si>
  <si>
    <t>SUB-TOTAL  CISTERNA( 13.00 x 5.00 x 2.70 )</t>
  </si>
  <si>
    <t>SUB-TOTAL  CISTERNA( 13.00 x 5.00 x 2.70 ) PARA EL SISTEMA CONTRA INCENDIO</t>
  </si>
  <si>
    <t>SUB TOTAL   CASETA PARA BOMBA Y TANQUE SOBRE CISTERNA</t>
  </si>
  <si>
    <t>SUB-TOTAL  SEPTICO DE DOS CAMARAS (11.00 x 3.40 x 3.40 )</t>
  </si>
  <si>
    <t>SUB-TOTAL  IMBORNAL ( 2 PARRILLAS ) 11.00 UD</t>
  </si>
  <si>
    <t>SUB-TOTAL  SANITARIA EXTERIOR</t>
  </si>
  <si>
    <t>SUB-TOTAL  AREAS EXTERIORES</t>
  </si>
  <si>
    <t>SUB-TOTAL  VERJA  DE BLOQUES Y TUBOS DE H. G. Ø 4" EN  AREA  FRONTAL</t>
  </si>
  <si>
    <t>SUB-TOTAL INSTALACION  ELECTRICA</t>
  </si>
  <si>
    <t>SUB-TOTAL SISTEMA DE CLIMATIZACION</t>
  </si>
  <si>
    <t xml:space="preserve">SUB TOTAL  </t>
  </si>
  <si>
    <t>LIMPIEZA FINAL</t>
  </si>
  <si>
    <t>Limpieza continua y  final</t>
  </si>
  <si>
    <t>P.A.</t>
  </si>
  <si>
    <t>SUB TOTAL  LIMPIEZA FINAL</t>
  </si>
  <si>
    <t>SUB-TOTAL GENERAL</t>
  </si>
  <si>
    <t>GASTOS  INDIRECTOS</t>
  </si>
  <si>
    <t>DIRECCION  TECNICA</t>
  </si>
  <si>
    <t>GASTOS ADMINISTRATIVOS</t>
  </si>
  <si>
    <t xml:space="preserve">TRANSPORTE </t>
  </si>
  <si>
    <t xml:space="preserve">SEGUROS Y FIANZAS </t>
  </si>
  <si>
    <t>LEY -616 (Liq. Y prest. Laborales)</t>
  </si>
  <si>
    <t xml:space="preserve">IMPREVISTOS </t>
  </si>
  <si>
    <t>INSPECCION  Y SUPERVISION  DE  OBRAS</t>
  </si>
  <si>
    <t>ITBIS ( 18% )</t>
  </si>
  <si>
    <t xml:space="preserve">ESTUDIO DE SUELOS </t>
  </si>
  <si>
    <t>PA</t>
  </si>
  <si>
    <t>LEVANTAMIENTO TOPOGRAFICO</t>
  </si>
  <si>
    <t>TRANSPORTE Y MOVILIZACION  DE EQUIPOS  PESADOS ( PALA,GREDA, RETROEXCAVADORA ,ETC. )</t>
  </si>
  <si>
    <t>CONTROL DE CALIDAD  ( ROTURA DE PROBETA  )</t>
  </si>
  <si>
    <t>SUB-TOTAL GASTOS  INDIRECTOS</t>
  </si>
  <si>
    <t xml:space="preserve">TOTAL GENERAL </t>
  </si>
  <si>
    <t>NOTAS</t>
  </si>
  <si>
    <t>a)</t>
  </si>
  <si>
    <t>Los volúmenes de este presupuesto serán pagados de acuerdo a levantamiento en obra y a las cubicaciones realizadas por el departamento  correspondiente   y de acuerdo a facturas que sean necesarias ser presentadas por el contratista de la obra .</t>
  </si>
  <si>
    <t>b)</t>
  </si>
  <si>
    <t>c)</t>
  </si>
  <si>
    <t>La prima del Dollar RD$45.00 / 1.00.</t>
  </si>
  <si>
    <t>d)</t>
  </si>
  <si>
    <t>Los planos pueden variar en obra previa verificacion y autorizacion del supervisor .</t>
  </si>
  <si>
    <t>e)</t>
  </si>
  <si>
    <t>Los precios alzados (P.A.) serán pagados en las cubicaciones mediante desglose de partidas y/o  presentación de facturas y cheques sellados y cancelados .-</t>
  </si>
  <si>
    <t>f)</t>
  </si>
  <si>
    <t xml:space="preserve"> La partida de Inspeccion y  Supervision de Obras  pertenece a la D.G.E.  de  esta MOPC.-</t>
  </si>
  <si>
    <t>g)</t>
  </si>
  <si>
    <t xml:space="preserve"> La partida de Imprevistos solo podra ser utilizada  previa autorizacion  de  la D.G.E.  de  esta MOPC.-</t>
  </si>
  <si>
    <t>PREPARADO POR:</t>
  </si>
  <si>
    <t>REVISADO POR:</t>
  </si>
  <si>
    <t xml:space="preserve"> ING. MARTHA MARISOL LOPEZ MENA</t>
  </si>
  <si>
    <t>ARQ. JOSE  MIGUEL GONZALEZ HERNANDEZ</t>
  </si>
  <si>
    <t>Ing. de Presupuestos de Edificaciones</t>
  </si>
  <si>
    <t>Arq. de Presupuestos de Edificaciones</t>
  </si>
  <si>
    <t>IEM. MIGUEL O. POU PAYANO</t>
  </si>
  <si>
    <t>Iem. De Presupuestos de Edificaciones</t>
  </si>
  <si>
    <t>SOMETIDO POR:</t>
  </si>
  <si>
    <t>ING. YSABEL GONZALEZ DURAN</t>
  </si>
  <si>
    <t>Encargada del Departamento de Presupuestos de Edificaciones.-</t>
  </si>
  <si>
    <t>Santo Domingo, D. N.</t>
  </si>
  <si>
    <t>09  de  Febrero   del  2015</t>
  </si>
  <si>
    <t>Las volumetrias y las distancias de los alimentadores electricos pueden variar según ejecucion en obra. Los planos pueden variar en obra previa verificacion y autorizacion del supervisor .</t>
  </si>
  <si>
    <t>h)</t>
  </si>
  <si>
    <t>La señalizacion vertical exterior y la señalizacion interior derá de acuerdo a las normativas.</t>
  </si>
  <si>
    <t>Señaletica vertical exterior</t>
  </si>
  <si>
    <t>Señaletica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</si>
</sst>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0"/>
    <numFmt numFmtId="166" formatCode="_(* #,##0_);_(* \(#,##0\);_(* &quot;-&quot;_);_(@_)"/>
    <numFmt numFmtId="167" formatCode="[$$-409]#,##0.00"/>
    <numFmt numFmtId="168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4" fontId="5" fillId="0" borderId="0" applyNumberFormat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5" fillId="0" borderId="0" applyNumberFormat="0"/>
    <xf numFmtId="0" fontId="1" fillId="0" borderId="0"/>
    <xf numFmtId="167" fontId="4" fillId="0" borderId="0"/>
    <xf numFmtId="164" fontId="3" fillId="0" borderId="0" applyFont="0" applyFill="0" applyBorder="0" applyAlignment="0" applyProtection="0"/>
    <xf numFmtId="0" fontId="5" fillId="0" borderId="0"/>
  </cellStyleXfs>
  <cellXfs count="354">
    <xf numFmtId="0" fontId="0" fillId="0" borderId="0" xfId="0"/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justify" wrapText="1"/>
    </xf>
    <xf numFmtId="4" fontId="2" fillId="0" borderId="0" xfId="1" applyNumberFormat="1" applyFont="1" applyFill="1" applyBorder="1" applyAlignment="1">
      <alignment horizontal="left"/>
    </xf>
    <xf numFmtId="4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/>
    <xf numFmtId="4" fontId="2" fillId="0" borderId="0" xfId="2" applyNumberFormat="1" applyFont="1" applyFill="1" applyAlignment="1"/>
    <xf numFmtId="0" fontId="5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justify" wrapText="1"/>
    </xf>
    <xf numFmtId="49" fontId="5" fillId="0" borderId="0" xfId="0" applyNumberFormat="1" applyFont="1" applyFill="1" applyAlignment="1">
      <alignment horizontal="center" vertical="center"/>
    </xf>
    <xf numFmtId="4" fontId="5" fillId="0" borderId="0" xfId="2" applyNumberFormat="1" applyFont="1" applyFill="1" applyAlignment="1"/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justify" wrapText="1"/>
    </xf>
    <xf numFmtId="4" fontId="5" fillId="0" borderId="0" xfId="2" applyNumberFormat="1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/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justify" wrapText="1"/>
    </xf>
    <xf numFmtId="4" fontId="2" fillId="0" borderId="2" xfId="4" applyNumberFormat="1" applyFont="1" applyFill="1" applyBorder="1" applyAlignment="1">
      <alignment horizontal="center"/>
    </xf>
    <xf numFmtId="4" fontId="2" fillId="0" borderId="2" xfId="3" applyNumberFormat="1" applyFont="1" applyFill="1" applyBorder="1" applyAlignment="1">
      <alignment horizontal="center"/>
    </xf>
    <xf numFmtId="4" fontId="2" fillId="0" borderId="2" xfId="5" applyNumberFormat="1" applyFont="1" applyFill="1" applyBorder="1" applyAlignment="1">
      <alignment horizontal="center"/>
    </xf>
    <xf numFmtId="4" fontId="2" fillId="0" borderId="3" xfId="2" applyNumberFormat="1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justify" wrapText="1"/>
    </xf>
    <xf numFmtId="4" fontId="2" fillId="0" borderId="0" xfId="4" applyNumberFormat="1" applyFont="1" applyFill="1" applyBorder="1" applyAlignment="1">
      <alignment horizontal="center"/>
    </xf>
    <xf numFmtId="4" fontId="2" fillId="0" borderId="0" xfId="3" applyNumberFormat="1" applyFont="1" applyFill="1" applyBorder="1" applyAlignment="1">
      <alignment horizontal="center"/>
    </xf>
    <xf numFmtId="4" fontId="2" fillId="0" borderId="0" xfId="5" applyNumberFormat="1" applyFont="1" applyFill="1" applyBorder="1" applyAlignment="1">
      <alignment horizontal="right"/>
    </xf>
    <xf numFmtId="4" fontId="2" fillId="0" borderId="0" xfId="5" applyNumberFormat="1" applyFont="1" applyFill="1" applyBorder="1" applyAlignment="1"/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2" fillId="0" borderId="0" xfId="0" applyFont="1" applyFill="1" applyBorder="1" applyAlignment="1">
      <alignment horizontal="left" vertical="justify" wrapText="1"/>
    </xf>
    <xf numFmtId="4" fontId="5" fillId="0" borderId="0" xfId="0" applyNumberFormat="1" applyFont="1" applyFill="1" applyAlignment="1">
      <alignment horizontal="center"/>
    </xf>
    <xf numFmtId="4" fontId="5" fillId="0" borderId="0" xfId="2" applyNumberFormat="1" applyFont="1" applyFill="1" applyAlignment="1">
      <alignment horizontal="right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justify" wrapText="1"/>
    </xf>
    <xf numFmtId="4" fontId="2" fillId="0" borderId="0" xfId="6" applyNumberFormat="1" applyFont="1" applyFill="1" applyBorder="1" applyAlignment="1">
      <alignment horizontal="center"/>
    </xf>
    <xf numFmtId="4" fontId="2" fillId="0" borderId="0" xfId="6" applyNumberFormat="1" applyFont="1" applyFill="1" applyBorder="1" applyAlignment="1">
      <alignment horizontal="right"/>
    </xf>
    <xf numFmtId="4" fontId="2" fillId="0" borderId="0" xfId="6" applyNumberFormat="1" applyFont="1" applyFill="1" applyBorder="1" applyAlignment="1"/>
    <xf numFmtId="0" fontId="5" fillId="0" borderId="0" xfId="6" applyFont="1" applyFill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justify" wrapText="1"/>
    </xf>
    <xf numFmtId="4" fontId="5" fillId="0" borderId="0" xfId="6" applyNumberFormat="1" applyFont="1" applyFill="1" applyAlignment="1"/>
    <xf numFmtId="4" fontId="5" fillId="0" borderId="0" xfId="6" applyNumberFormat="1" applyFont="1" applyFill="1" applyBorder="1" applyAlignment="1">
      <alignment horizontal="center"/>
    </xf>
    <xf numFmtId="4" fontId="5" fillId="0" borderId="0" xfId="6" applyNumberFormat="1" applyFont="1" applyFill="1" applyBorder="1" applyAlignment="1">
      <alignment horizontal="right"/>
    </xf>
    <xf numFmtId="4" fontId="5" fillId="0" borderId="0" xfId="6" applyNumberFormat="1" applyFont="1" applyFill="1" applyBorder="1" applyAlignment="1"/>
    <xf numFmtId="0" fontId="5" fillId="0" borderId="0" xfId="6" applyFont="1" applyFill="1" applyBorder="1" applyAlignment="1">
      <alignment horizontal="left" wrapText="1"/>
    </xf>
    <xf numFmtId="4" fontId="5" fillId="0" borderId="0" xfId="6" applyNumberFormat="1" applyFont="1" applyFill="1" applyAlignment="1">
      <alignment horizontal="right"/>
    </xf>
    <xf numFmtId="0" fontId="5" fillId="0" borderId="0" xfId="6" applyFont="1" applyFill="1" applyAlignment="1"/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left"/>
    </xf>
    <xf numFmtId="0" fontId="5" fillId="0" borderId="0" xfId="6" applyFont="1" applyFill="1" applyAlignment="1">
      <alignment horizontal="left" wrapText="1"/>
    </xf>
    <xf numFmtId="4" fontId="5" fillId="0" borderId="0" xfId="6" applyNumberFormat="1" applyFont="1" applyFill="1" applyAlignment="1">
      <alignment wrapText="1"/>
    </xf>
    <xf numFmtId="4" fontId="5" fillId="0" borderId="0" xfId="6" applyNumberFormat="1" applyFont="1" applyFill="1" applyAlignment="1">
      <alignment horizontal="center"/>
    </xf>
    <xf numFmtId="0" fontId="5" fillId="0" borderId="0" xfId="6" applyFont="1" applyFill="1" applyBorder="1"/>
    <xf numFmtId="4" fontId="5" fillId="0" borderId="0" xfId="6" applyNumberFormat="1" applyFont="1" applyFill="1"/>
    <xf numFmtId="4" fontId="2" fillId="0" borderId="0" xfId="6" applyNumberFormat="1" applyFont="1" applyFill="1" applyAlignment="1"/>
    <xf numFmtId="4" fontId="2" fillId="0" borderId="0" xfId="6" applyNumberFormat="1" applyFont="1" applyFill="1" applyAlignment="1">
      <alignment wrapText="1"/>
    </xf>
    <xf numFmtId="4" fontId="2" fillId="0" borderId="0" xfId="6" applyNumberFormat="1" applyFont="1" applyFill="1" applyAlignment="1">
      <alignment horizontal="center"/>
    </xf>
    <xf numFmtId="4" fontId="2" fillId="0" borderId="0" xfId="6" applyNumberFormat="1" applyFont="1" applyFill="1" applyAlignment="1">
      <alignment horizontal="right"/>
    </xf>
    <xf numFmtId="4" fontId="5" fillId="2" borderId="0" xfId="6" applyNumberFormat="1" applyFont="1" applyFill="1" applyAlignment="1">
      <alignment wrapText="1"/>
    </xf>
    <xf numFmtId="4" fontId="5" fillId="2" borderId="0" xfId="6" applyNumberFormat="1" applyFont="1" applyFill="1" applyAlignment="1"/>
    <xf numFmtId="4" fontId="5" fillId="2" borderId="0" xfId="6" applyNumberFormat="1" applyFont="1" applyFill="1" applyAlignment="1">
      <alignment horizontal="center"/>
    </xf>
    <xf numFmtId="4" fontId="5" fillId="2" borderId="0" xfId="6" applyNumberFormat="1" applyFont="1" applyFill="1" applyAlignment="1">
      <alignment vertical="center"/>
    </xf>
    <xf numFmtId="4" fontId="5" fillId="2" borderId="0" xfId="6" applyNumberFormat="1" applyFont="1" applyFill="1"/>
    <xf numFmtId="4" fontId="5" fillId="0" borderId="0" xfId="6" applyNumberFormat="1" applyFont="1" applyFill="1" applyBorder="1"/>
    <xf numFmtId="4" fontId="2" fillId="0" borderId="0" xfId="6" applyNumberFormat="1" applyFont="1" applyFill="1" applyBorder="1"/>
    <xf numFmtId="4" fontId="5" fillId="2" borderId="0" xfId="6" applyNumberFormat="1" applyFont="1" applyFill="1" applyAlignment="1">
      <alignment vertical="center" wrapText="1"/>
    </xf>
    <xf numFmtId="4" fontId="5" fillId="0" borderId="0" xfId="6" applyNumberFormat="1" applyFont="1" applyFill="1" applyAlignment="1">
      <alignment horizontal="left" wrapText="1"/>
    </xf>
    <xf numFmtId="0" fontId="2" fillId="0" borderId="0" xfId="6" applyFont="1" applyFill="1" applyAlignment="1">
      <alignment horizontal="center" vertical="center"/>
    </xf>
    <xf numFmtId="4" fontId="2" fillId="0" borderId="0" xfId="6" applyNumberFormat="1" applyFont="1" applyFill="1" applyAlignment="1">
      <alignment horizontal="left" vertical="top" wrapText="1"/>
    </xf>
    <xf numFmtId="4" fontId="5" fillId="0" borderId="0" xfId="6" applyNumberFormat="1" applyFont="1" applyFill="1" applyAlignment="1">
      <alignment horizontal="center" vertical="center"/>
    </xf>
    <xf numFmtId="4" fontId="5" fillId="0" borderId="0" xfId="6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" fontId="5" fillId="0" borderId="0" xfId="6" applyNumberFormat="1" applyFont="1" applyFill="1" applyAlignment="1">
      <alignment vertical="top" wrapText="1"/>
    </xf>
    <xf numFmtId="4" fontId="5" fillId="0" borderId="0" xfId="6" applyNumberFormat="1" applyFont="1" applyFill="1" applyAlignment="1">
      <alignment vertical="center" wrapText="1"/>
    </xf>
    <xf numFmtId="4" fontId="7" fillId="2" borderId="0" xfId="6" applyNumberFormat="1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2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4" fontId="5" fillId="2" borderId="0" xfId="0" applyNumberFormat="1" applyFont="1" applyFill="1"/>
    <xf numFmtId="0" fontId="5" fillId="2" borderId="0" xfId="0" applyFont="1" applyFill="1" applyAlignment="1">
      <alignment horizontal="center"/>
    </xf>
    <xf numFmtId="4" fontId="7" fillId="2" borderId="0" xfId="0" applyNumberFormat="1" applyFont="1" applyFill="1"/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2" fillId="0" borderId="0" xfId="6" applyFont="1" applyFill="1" applyBorder="1" applyAlignment="1">
      <alignment horizontal="justify" vertical="center" wrapText="1"/>
    </xf>
    <xf numFmtId="4" fontId="2" fillId="0" borderId="0" xfId="6" applyNumberFormat="1" applyFont="1" applyFill="1"/>
    <xf numFmtId="4" fontId="2" fillId="0" borderId="0" xfId="6" applyNumberFormat="1" applyFont="1" applyFill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justify" wrapText="1"/>
    </xf>
    <xf numFmtId="0" fontId="5" fillId="0" borderId="0" xfId="7" applyFont="1" applyFill="1" applyBorder="1" applyAlignment="1">
      <alignment horizontal="justify" wrapText="1"/>
    </xf>
    <xf numFmtId="4" fontId="5" fillId="0" borderId="0" xfId="7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wrapText="1"/>
    </xf>
    <xf numFmtId="164" fontId="2" fillId="0" borderId="0" xfId="1" applyFont="1" applyFill="1" applyAlignment="1">
      <alignment horizontal="center" wrapText="1"/>
    </xf>
    <xf numFmtId="0" fontId="2" fillId="0" borderId="0" xfId="3" applyFont="1" applyFill="1" applyAlignment="1">
      <alignment horizontal="center" wrapText="1"/>
    </xf>
    <xf numFmtId="164" fontId="2" fillId="0" borderId="0" xfId="1" applyFont="1" applyFill="1" applyAlignment="1">
      <alignment horizontal="right" wrapText="1"/>
    </xf>
    <xf numFmtId="164" fontId="5" fillId="0" borderId="0" xfId="1" applyFont="1" applyFill="1" applyAlignment="1">
      <alignment wrapText="1"/>
    </xf>
    <xf numFmtId="0" fontId="5" fillId="0" borderId="0" xfId="0" applyFont="1" applyFill="1" applyAlignment="1"/>
    <xf numFmtId="4" fontId="2" fillId="0" borderId="0" xfId="6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6" applyNumberFormat="1" applyFont="1" applyFill="1" applyAlignment="1">
      <alignment horizontal="left" vertical="center" wrapText="1"/>
    </xf>
    <xf numFmtId="4" fontId="2" fillId="0" borderId="0" xfId="6" applyNumberFormat="1" applyFont="1" applyFill="1" applyAlignment="1">
      <alignment horizontal="left" wrapText="1"/>
    </xf>
    <xf numFmtId="0" fontId="2" fillId="0" borderId="0" xfId="8" applyFont="1" applyFill="1" applyBorder="1" applyAlignment="1">
      <alignment horizontal="center" vertical="center"/>
    </xf>
    <xf numFmtId="0" fontId="2" fillId="0" borderId="0" xfId="8" applyFont="1" applyFill="1" applyBorder="1" applyAlignment="1"/>
    <xf numFmtId="4" fontId="2" fillId="0" borderId="0" xfId="9" applyNumberFormat="1" applyFont="1" applyFill="1" applyBorder="1" applyAlignment="1">
      <alignment vertical="center"/>
    </xf>
    <xf numFmtId="0" fontId="9" fillId="0" borderId="0" xfId="0" applyFont="1" applyFill="1"/>
    <xf numFmtId="0" fontId="2" fillId="0" borderId="0" xfId="8" applyFont="1" applyFill="1" applyBorder="1" applyAlignment="1">
      <alignment horizontal="center"/>
    </xf>
    <xf numFmtId="0" fontId="2" fillId="0" borderId="0" xfId="8" applyFont="1" applyFill="1" applyAlignment="1">
      <alignment horizontal="center"/>
    </xf>
    <xf numFmtId="0" fontId="2" fillId="0" borderId="0" xfId="8" applyFont="1" applyFill="1"/>
    <xf numFmtId="4" fontId="5" fillId="0" borderId="0" xfId="8" applyNumberFormat="1" applyFont="1" applyFill="1" applyAlignment="1">
      <alignment horizontal="right" vertical="center"/>
    </xf>
    <xf numFmtId="0" fontId="5" fillId="0" borderId="0" xfId="8" applyFont="1" applyFill="1" applyAlignment="1">
      <alignment horizontal="center"/>
    </xf>
    <xf numFmtId="165" fontId="5" fillId="0" borderId="0" xfId="8" applyNumberFormat="1" applyFont="1" applyFill="1" applyAlignment="1">
      <alignment horizontal="right" vertical="center"/>
    </xf>
    <xf numFmtId="4" fontId="2" fillId="0" borderId="0" xfId="8" applyNumberFormat="1" applyFont="1" applyFill="1"/>
    <xf numFmtId="0" fontId="5" fillId="0" borderId="0" xfId="8" applyFont="1" applyFill="1" applyAlignment="1">
      <alignment horizontal="center" vertical="justify"/>
    </xf>
    <xf numFmtId="0" fontId="5" fillId="0" borderId="0" xfId="8" applyFont="1" applyFill="1" applyAlignment="1">
      <alignment vertical="justify"/>
    </xf>
    <xf numFmtId="4" fontId="6" fillId="0" borderId="0" xfId="9" applyNumberFormat="1" applyFont="1" applyFill="1" applyAlignment="1">
      <alignment horizontal="right" vertical="center"/>
    </xf>
    <xf numFmtId="4" fontId="6" fillId="0" borderId="0" xfId="10" applyFont="1" applyFill="1" applyAlignment="1">
      <alignment horizontal="center"/>
    </xf>
    <xf numFmtId="4" fontId="6" fillId="0" borderId="0" xfId="10" applyNumberFormat="1" applyFont="1" applyFill="1" applyAlignment="1">
      <alignment horizontal="right"/>
    </xf>
    <xf numFmtId="4" fontId="10" fillId="0" borderId="0" xfId="8" applyNumberFormat="1" applyFont="1" applyFill="1" applyAlignment="1">
      <alignment vertical="justify"/>
    </xf>
    <xf numFmtId="0" fontId="2" fillId="0" borderId="0" xfId="8" applyFont="1" applyFill="1" applyAlignment="1">
      <alignment horizontal="center" vertical="justify"/>
    </xf>
    <xf numFmtId="0" fontId="2" fillId="0" borderId="0" xfId="8" applyFont="1" applyFill="1" applyAlignment="1">
      <alignment vertical="justify"/>
    </xf>
    <xf numFmtId="164" fontId="6" fillId="0" borderId="0" xfId="9" applyFont="1" applyFill="1" applyAlignment="1">
      <alignment horizontal="center"/>
    </xf>
    <xf numFmtId="4" fontId="6" fillId="0" borderId="0" xfId="9" applyNumberFormat="1" applyFont="1" applyFill="1" applyBorder="1" applyAlignment="1">
      <alignment horizontal="right" vertical="center"/>
    </xf>
    <xf numFmtId="4" fontId="10" fillId="0" borderId="0" xfId="9" applyNumberFormat="1" applyFont="1" applyFill="1"/>
    <xf numFmtId="0" fontId="5" fillId="0" borderId="0" xfId="8" applyFont="1" applyFill="1" applyBorder="1" applyAlignment="1">
      <alignment horizontal="center"/>
    </xf>
    <xf numFmtId="4" fontId="10" fillId="0" borderId="0" xfId="11" applyNumberFormat="1" applyFont="1" applyFill="1"/>
    <xf numFmtId="0" fontId="5" fillId="0" borderId="0" xfId="8" applyFont="1" applyFill="1" applyBorder="1" applyAlignment="1">
      <alignment vertical="justify"/>
    </xf>
    <xf numFmtId="164" fontId="6" fillId="0" borderId="0" xfId="9" applyFont="1" applyFill="1" applyBorder="1" applyAlignment="1">
      <alignment horizontal="center"/>
    </xf>
    <xf numFmtId="4" fontId="10" fillId="0" borderId="0" xfId="9" applyNumberFormat="1" applyFont="1" applyFill="1" applyBorder="1"/>
    <xf numFmtId="0" fontId="2" fillId="0" borderId="0" xfId="8" applyFont="1" applyFill="1" applyBorder="1" applyAlignment="1">
      <alignment vertical="justify"/>
    </xf>
    <xf numFmtId="0" fontId="2" fillId="0" borderId="0" xfId="11" applyFont="1" applyFill="1" applyAlignment="1">
      <alignment horizontal="center"/>
    </xf>
    <xf numFmtId="0" fontId="2" fillId="0" borderId="0" xfId="11" applyFont="1" applyFill="1"/>
    <xf numFmtId="4" fontId="6" fillId="0" borderId="0" xfId="11" applyNumberFormat="1" applyFont="1" applyFill="1" applyAlignment="1">
      <alignment horizontal="right"/>
    </xf>
    <xf numFmtId="0" fontId="6" fillId="0" borderId="0" xfId="11" applyFont="1" applyFill="1" applyAlignment="1">
      <alignment horizontal="center"/>
    </xf>
    <xf numFmtId="4" fontId="6" fillId="0" borderId="0" xfId="11" applyNumberFormat="1" applyFont="1" applyFill="1"/>
    <xf numFmtId="0" fontId="5" fillId="0" borderId="0" xfId="11" applyFont="1" applyFill="1"/>
    <xf numFmtId="4" fontId="10" fillId="0" borderId="0" xfId="12" applyNumberFormat="1" applyFont="1" applyFill="1"/>
    <xf numFmtId="0" fontId="5" fillId="0" borderId="0" xfId="8" applyFont="1" applyFill="1" applyAlignment="1">
      <alignment horizontal="center" vertical="center"/>
    </xf>
    <xf numFmtId="0" fontId="5" fillId="0" borderId="0" xfId="11" applyFont="1" applyFill="1" applyAlignment="1">
      <alignment wrapText="1"/>
    </xf>
    <xf numFmtId="4" fontId="6" fillId="0" borderId="0" xfId="9" applyNumberFormat="1" applyFont="1" applyFill="1" applyBorder="1" applyAlignment="1">
      <alignment horizontal="right"/>
    </xf>
    <xf numFmtId="4" fontId="9" fillId="0" borderId="0" xfId="0" applyNumberFormat="1" applyFont="1" applyFill="1"/>
    <xf numFmtId="164" fontId="2" fillId="0" borderId="0" xfId="12" applyFont="1" applyFill="1" applyBorder="1" applyAlignment="1">
      <alignment horizontal="right"/>
    </xf>
    <xf numFmtId="4" fontId="10" fillId="0" borderId="0" xfId="12" applyNumberFormat="1" applyFont="1" applyFill="1" applyBorder="1" applyAlignment="1">
      <alignment horizontal="right"/>
    </xf>
    <xf numFmtId="4" fontId="10" fillId="0" borderId="0" xfId="12" applyNumberFormat="1" applyFont="1" applyFill="1" applyBorder="1"/>
    <xf numFmtId="49" fontId="2" fillId="0" borderId="0" xfId="0" applyNumberFormat="1" applyFont="1" applyFill="1" applyAlignment="1">
      <alignment horizontal="center" vertical="center"/>
    </xf>
    <xf numFmtId="0" fontId="5" fillId="2" borderId="0" xfId="6" applyFont="1" applyFill="1" applyBorder="1" applyAlignment="1">
      <alignment horizontal="left" wrapText="1"/>
    </xf>
    <xf numFmtId="4" fontId="2" fillId="0" borderId="0" xfId="6" applyNumberFormat="1" applyFont="1" applyFill="1" applyAlignment="1">
      <alignment vertical="top" wrapText="1"/>
    </xf>
    <xf numFmtId="0" fontId="6" fillId="0" borderId="0" xfId="13" applyFont="1" applyFill="1" applyAlignment="1">
      <alignment vertical="top" wrapText="1"/>
    </xf>
    <xf numFmtId="4" fontId="12" fillId="0" borderId="0" xfId="6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4" fontId="5" fillId="0" borderId="0" xfId="9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5" fillId="0" borderId="0" xfId="1" applyNumberFormat="1" applyFont="1" applyFill="1" applyAlignment="1">
      <alignment horizontal="center"/>
    </xf>
    <xf numFmtId="4" fontId="2" fillId="0" borderId="0" xfId="1" applyNumberFormat="1" applyFont="1" applyFill="1" applyAlignment="1">
      <alignment horizontal="right"/>
    </xf>
    <xf numFmtId="0" fontId="13" fillId="0" borderId="0" xfId="0" applyFont="1" applyFill="1"/>
    <xf numFmtId="0" fontId="5" fillId="0" borderId="0" xfId="3" applyFont="1" applyFill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164" fontId="13" fillId="0" borderId="0" xfId="9" applyFont="1" applyAlignment="1">
      <alignment horizontal="center"/>
    </xf>
    <xf numFmtId="0" fontId="13" fillId="0" borderId="0" xfId="0" applyFont="1" applyAlignment="1">
      <alignment horizontal="center"/>
    </xf>
    <xf numFmtId="164" fontId="5" fillId="0" borderId="0" xfId="9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/>
    <xf numFmtId="164" fontId="5" fillId="0" borderId="0" xfId="9" applyFont="1" applyFill="1" applyAlignment="1">
      <alignment horizontal="center" wrapText="1"/>
    </xf>
    <xf numFmtId="0" fontId="5" fillId="0" borderId="0" xfId="3" applyFont="1" applyFill="1" applyAlignment="1">
      <alignment horizontal="center" wrapText="1"/>
    </xf>
    <xf numFmtId="164" fontId="5" fillId="0" borderId="0" xfId="1" applyFont="1" applyFill="1" applyAlignment="1">
      <alignment horizontal="center" wrapText="1"/>
    </xf>
    <xf numFmtId="0" fontId="5" fillId="2" borderId="0" xfId="3" applyFont="1" applyFill="1" applyAlignment="1">
      <alignment wrapText="1"/>
    </xf>
    <xf numFmtId="164" fontId="5" fillId="2" borderId="0" xfId="9" applyFont="1" applyFill="1" applyAlignment="1">
      <alignment horizontal="center" wrapText="1"/>
    </xf>
    <xf numFmtId="0" fontId="7" fillId="0" borderId="0" xfId="0" applyFont="1"/>
    <xf numFmtId="0" fontId="13" fillId="0" borderId="0" xfId="0" applyFont="1" applyAlignment="1">
      <alignment horizontal="center" vertical="center"/>
    </xf>
    <xf numFmtId="0" fontId="5" fillId="2" borderId="0" xfId="3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/>
    </xf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Alignment="1"/>
    <xf numFmtId="0" fontId="14" fillId="0" borderId="0" xfId="0" applyFont="1" applyFill="1" applyBorder="1" applyAlignment="1">
      <alignment horizontal="right" wrapText="1"/>
    </xf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2" fillId="0" borderId="0" xfId="3" applyFont="1" applyFill="1" applyAlignment="1">
      <alignment horizontal="right" wrapText="1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wrapText="1"/>
    </xf>
    <xf numFmtId="164" fontId="2" fillId="0" borderId="0" xfId="9" applyFont="1" applyFill="1" applyAlignment="1">
      <alignment horizontal="center" wrapText="1"/>
    </xf>
    <xf numFmtId="0" fontId="6" fillId="0" borderId="0" xfId="3" applyFont="1" applyFill="1" applyAlignment="1">
      <alignment horizontal="center" wrapText="1"/>
    </xf>
    <xf numFmtId="0" fontId="6" fillId="0" borderId="0" xfId="3" applyFont="1" applyFill="1" applyAlignment="1">
      <alignment wrapText="1"/>
    </xf>
    <xf numFmtId="164" fontId="10" fillId="0" borderId="0" xfId="9" applyFont="1" applyFill="1" applyAlignment="1">
      <alignment horizontal="center" wrapText="1"/>
    </xf>
    <xf numFmtId="0" fontId="10" fillId="0" borderId="0" xfId="3" applyFont="1" applyFill="1" applyAlignment="1">
      <alignment horizontal="center" wrapText="1"/>
    </xf>
    <xf numFmtId="164" fontId="10" fillId="0" borderId="0" xfId="1" applyFont="1" applyFill="1" applyAlignment="1">
      <alignment horizontal="center" wrapText="1"/>
    </xf>
    <xf numFmtId="164" fontId="6" fillId="0" borderId="0" xfId="1" applyFont="1" applyFill="1" applyAlignment="1">
      <alignment horizontal="center" wrapText="1"/>
    </xf>
    <xf numFmtId="0" fontId="10" fillId="0" borderId="0" xfId="0" applyFont="1" applyFill="1"/>
    <xf numFmtId="0" fontId="15" fillId="0" borderId="0" xfId="3" applyFont="1" applyFill="1" applyAlignment="1">
      <alignment wrapText="1"/>
    </xf>
    <xf numFmtId="164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/>
    <xf numFmtId="0" fontId="6" fillId="0" borderId="0" xfId="6" applyFont="1" applyFill="1" applyBorder="1"/>
    <xf numFmtId="4" fontId="6" fillId="0" borderId="0" xfId="6" applyNumberFormat="1" applyFont="1" applyFill="1"/>
    <xf numFmtId="0" fontId="6" fillId="0" borderId="0" xfId="6" applyFont="1" applyFill="1" applyAlignment="1">
      <alignment horizontal="center" vertical="top"/>
    </xf>
    <xf numFmtId="4" fontId="6" fillId="0" borderId="0" xfId="6" applyNumberFormat="1" applyFont="1" applyFill="1" applyAlignment="1">
      <alignment horizontal="right"/>
    </xf>
    <xf numFmtId="4" fontId="10" fillId="0" borderId="0" xfId="6" applyNumberFormat="1" applyFont="1" applyFill="1" applyAlignment="1"/>
    <xf numFmtId="0" fontId="6" fillId="0" borderId="0" xfId="6" applyFont="1" applyFill="1" applyAlignment="1">
      <alignment horizontal="center" vertical="center"/>
    </xf>
    <xf numFmtId="4" fontId="6" fillId="0" borderId="0" xfId="6" applyNumberFormat="1" applyFont="1" applyFill="1" applyBorder="1"/>
    <xf numFmtId="4" fontId="10" fillId="0" borderId="0" xfId="6" applyNumberFormat="1" applyFont="1" applyFill="1" applyBorder="1" applyAlignment="1">
      <alignment horizontal="right"/>
    </xf>
    <xf numFmtId="4" fontId="10" fillId="0" borderId="0" xfId="6" applyNumberFormat="1" applyFont="1" applyFill="1" applyBorder="1"/>
    <xf numFmtId="4" fontId="10" fillId="0" borderId="0" xfId="6" applyNumberFormat="1" applyFont="1" applyFill="1" applyAlignment="1">
      <alignment wrapText="1"/>
    </xf>
    <xf numFmtId="4" fontId="6" fillId="0" borderId="0" xfId="6" applyNumberFormat="1" applyFont="1" applyFill="1" applyAlignment="1"/>
    <xf numFmtId="4" fontId="6" fillId="0" borderId="0" xfId="6" applyNumberFormat="1" applyFont="1" applyFill="1" applyAlignment="1">
      <alignment horizontal="center"/>
    </xf>
    <xf numFmtId="4" fontId="6" fillId="0" borderId="0" xfId="6" applyNumberFormat="1" applyFont="1" applyFill="1" applyBorder="1" applyAlignment="1"/>
    <xf numFmtId="4" fontId="6" fillId="0" borderId="0" xfId="6" applyNumberFormat="1" applyFont="1" applyFill="1" applyAlignment="1">
      <alignment wrapText="1"/>
    </xf>
    <xf numFmtId="0" fontId="10" fillId="0" borderId="0" xfId="6" applyFont="1" applyFill="1" applyAlignment="1">
      <alignment horizontal="center" vertical="top"/>
    </xf>
    <xf numFmtId="0" fontId="10" fillId="0" borderId="0" xfId="6" applyFont="1" applyFill="1" applyBorder="1"/>
    <xf numFmtId="4" fontId="10" fillId="0" borderId="0" xfId="6" applyNumberFormat="1" applyFont="1" applyFill="1"/>
    <xf numFmtId="49" fontId="6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justify" wrapText="1"/>
    </xf>
    <xf numFmtId="4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2" applyNumberFormat="1" applyFont="1" applyFill="1" applyAlignment="1"/>
    <xf numFmtId="4" fontId="10" fillId="0" borderId="0" xfId="2" applyNumberFormat="1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0" fontId="6" fillId="0" borderId="0" xfId="2" applyNumberFormat="1" applyFont="1" applyFill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vertical="justify" wrapText="1"/>
    </xf>
    <xf numFmtId="0" fontId="6" fillId="0" borderId="0" xfId="0" applyFont="1" applyFill="1" applyAlignment="1">
      <alignment horizontal="left" vertical="justify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15" applyNumberFormat="1" applyFont="1" applyFill="1" applyAlignment="1">
      <alignment horizontal="right"/>
    </xf>
    <xf numFmtId="0" fontId="5" fillId="0" borderId="0" xfId="0" applyFont="1" applyFill="1" applyBorder="1" applyAlignment="1"/>
    <xf numFmtId="164" fontId="5" fillId="0" borderId="0" xfId="15" applyFont="1" applyFill="1" applyBorder="1" applyAlignment="1"/>
    <xf numFmtId="0" fontId="5" fillId="0" borderId="0" xfId="0" applyFont="1" applyFill="1" applyBorder="1"/>
    <xf numFmtId="4" fontId="5" fillId="0" borderId="0" xfId="0" applyNumberFormat="1" applyFont="1" applyFill="1" applyBorder="1"/>
    <xf numFmtId="49" fontId="5" fillId="0" borderId="0" xfId="0" applyNumberFormat="1" applyFont="1" applyFill="1" applyAlignment="1">
      <alignment horizontal="center" vertical="top"/>
    </xf>
    <xf numFmtId="4" fontId="5" fillId="0" borderId="0" xfId="15" applyNumberFormat="1" applyFont="1" applyFill="1" applyAlignment="1"/>
    <xf numFmtId="164" fontId="5" fillId="0" borderId="0" xfId="15" applyFont="1" applyFill="1" applyAlignment="1"/>
    <xf numFmtId="0" fontId="5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0" fillId="0" borderId="0" xfId="2" applyNumberFormat="1" applyFont="1" applyFill="1" applyAlignment="1">
      <alignment horizontal="right"/>
    </xf>
    <xf numFmtId="4" fontId="10" fillId="0" borderId="0" xfId="6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4" fontId="6" fillId="0" borderId="0" xfId="16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/>
    <xf numFmtId="4" fontId="10" fillId="0" borderId="0" xfId="0" applyNumberFormat="1" applyFont="1" applyFill="1" applyBorder="1" applyAlignment="1"/>
    <xf numFmtId="4" fontId="6" fillId="0" borderId="0" xfId="0" applyNumberFormat="1" applyFont="1" applyFill="1" applyAlignment="1">
      <alignment horizontal="left"/>
    </xf>
    <xf numFmtId="0" fontId="5" fillId="0" borderId="0" xfId="6" applyFont="1" applyFill="1" applyAlignment="1">
      <alignment horizontal="right" vertical="center"/>
    </xf>
    <xf numFmtId="0" fontId="5" fillId="0" borderId="0" xfId="17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5" fontId="5" fillId="0" borderId="0" xfId="17" applyNumberFormat="1" applyFont="1" applyFill="1" applyAlignment="1">
      <alignment horizontal="right" vertical="top"/>
    </xf>
    <xf numFmtId="0" fontId="5" fillId="0" borderId="0" xfId="17" applyNumberFormat="1" applyFont="1" applyFill="1" applyAlignment="1">
      <alignment horizontal="right" vertical="center"/>
    </xf>
    <xf numFmtId="0" fontId="5" fillId="0" borderId="0" xfId="17" applyNumberFormat="1" applyFont="1" applyFill="1"/>
    <xf numFmtId="0" fontId="5" fillId="0" borderId="0" xfId="17" applyNumberFormat="1" applyFont="1" applyFill="1" applyBorder="1" applyAlignment="1">
      <alignment horizontal="right"/>
    </xf>
    <xf numFmtId="0" fontId="5" fillId="0" borderId="0" xfId="17" applyNumberFormat="1" applyFont="1" applyFill="1" applyBorder="1" applyAlignment="1"/>
    <xf numFmtId="0" fontId="5" fillId="0" borderId="0" xfId="18" applyFont="1" applyFill="1" applyAlignment="1">
      <alignment horizontal="right"/>
    </xf>
    <xf numFmtId="0" fontId="5" fillId="0" borderId="0" xfId="18" applyFont="1" applyFill="1"/>
    <xf numFmtId="0" fontId="5" fillId="0" borderId="0" xfId="17" applyNumberFormat="1" applyFont="1" applyFill="1" applyAlignment="1">
      <alignment horizontal="center" vertical="center"/>
    </xf>
    <xf numFmtId="0" fontId="5" fillId="0" borderId="0" xfId="18" applyFont="1" applyFill="1" applyAlignment="1">
      <alignment vertical="justify" wrapText="1"/>
    </xf>
    <xf numFmtId="4" fontId="5" fillId="0" borderId="0" xfId="18" applyNumberFormat="1" applyFont="1" applyFill="1" applyAlignment="1">
      <alignment horizontal="center"/>
    </xf>
    <xf numFmtId="4" fontId="5" fillId="0" borderId="0" xfId="15" applyNumberFormat="1" applyFont="1" applyFill="1" applyAlignment="1">
      <alignment horizontal="right"/>
    </xf>
    <xf numFmtId="4" fontId="2" fillId="0" borderId="0" xfId="15" applyNumberFormat="1" applyFont="1" applyFill="1" applyAlignment="1"/>
    <xf numFmtId="2" fontId="10" fillId="0" borderId="0" xfId="19" applyNumberFormat="1" applyFont="1" applyFill="1" applyAlignment="1">
      <alignment horizontal="right" vertical="center"/>
    </xf>
    <xf numFmtId="167" fontId="10" fillId="0" borderId="0" xfId="19" applyFont="1" applyFill="1" applyAlignment="1">
      <alignment horizontal="center"/>
    </xf>
    <xf numFmtId="168" fontId="6" fillId="0" borderId="0" xfId="20" applyNumberFormat="1" applyFont="1" applyFill="1" applyAlignment="1">
      <alignment vertical="top"/>
    </xf>
    <xf numFmtId="168" fontId="6" fillId="0" borderId="0" xfId="19" applyNumberFormat="1" applyFont="1" applyFill="1" applyAlignment="1">
      <alignment horizontal="center" vertical="top"/>
    </xf>
    <xf numFmtId="168" fontId="10" fillId="0" borderId="0" xfId="20" applyNumberFormat="1" applyFont="1" applyFill="1" applyAlignment="1">
      <alignment vertical="top"/>
    </xf>
    <xf numFmtId="167" fontId="6" fillId="0" borderId="0" xfId="19" applyFont="1" applyFill="1"/>
    <xf numFmtId="167" fontId="6" fillId="0" borderId="0" xfId="19" applyFont="1" applyFill="1" applyAlignment="1">
      <alignment horizontal="center"/>
    </xf>
    <xf numFmtId="168" fontId="6" fillId="0" borderId="0" xfId="20" applyNumberFormat="1" applyFont="1" applyFill="1" applyAlignment="1">
      <alignment horizontal="center" vertical="top"/>
    </xf>
    <xf numFmtId="168" fontId="10" fillId="0" borderId="0" xfId="19" applyNumberFormat="1" applyFont="1" applyFill="1" applyAlignment="1">
      <alignment vertical="top"/>
    </xf>
    <xf numFmtId="4" fontId="10" fillId="0" borderId="0" xfId="19" applyNumberFormat="1" applyFont="1" applyFill="1"/>
    <xf numFmtId="167" fontId="6" fillId="0" borderId="0" xfId="19" applyFont="1" applyFill="1" applyAlignment="1"/>
    <xf numFmtId="168" fontId="6" fillId="0" borderId="0" xfId="20" applyNumberFormat="1" applyFont="1" applyFill="1" applyAlignment="1">
      <alignment horizontal="right" vertical="top"/>
    </xf>
    <xf numFmtId="168" fontId="6" fillId="0" borderId="0" xfId="20" applyNumberFormat="1" applyFont="1" applyFill="1" applyAlignment="1">
      <alignment horizontal="center" vertical="center"/>
    </xf>
    <xf numFmtId="168" fontId="10" fillId="0" borderId="0" xfId="20" applyNumberFormat="1" applyFont="1" applyFill="1" applyAlignment="1">
      <alignment horizontal="center" vertical="center"/>
    </xf>
    <xf numFmtId="168" fontId="10" fillId="0" borderId="0" xfId="20" applyNumberFormat="1" applyFont="1" applyFill="1" applyAlignment="1">
      <alignment horizontal="center" vertical="top"/>
    </xf>
    <xf numFmtId="168" fontId="10" fillId="0" borderId="0" xfId="20" applyNumberFormat="1" applyFont="1" applyFill="1" applyAlignment="1">
      <alignment horizontal="right" vertical="top"/>
    </xf>
    <xf numFmtId="4" fontId="10" fillId="0" borderId="0" xfId="21" applyNumberFormat="1" applyFont="1" applyFill="1"/>
    <xf numFmtId="0" fontId="6" fillId="0" borderId="0" xfId="21" applyFont="1" applyFill="1"/>
    <xf numFmtId="0" fontId="6" fillId="0" borderId="0" xfId="21" applyFont="1" applyFill="1" applyAlignment="1">
      <alignment horizontal="center"/>
    </xf>
    <xf numFmtId="0" fontId="6" fillId="0" borderId="0" xfId="19" applyNumberFormat="1" applyFont="1" applyFill="1" applyAlignment="1">
      <alignment horizontal="center"/>
    </xf>
    <xf numFmtId="0" fontId="6" fillId="0" borderId="0" xfId="21" applyFont="1" applyFill="1" applyAlignment="1">
      <alignment horizontal="center" vertical="center"/>
    </xf>
    <xf numFmtId="0" fontId="6" fillId="0" borderId="0" xfId="19" applyNumberFormat="1" applyFont="1" applyFill="1" applyAlignment="1">
      <alignment horizontal="right"/>
    </xf>
    <xf numFmtId="0" fontId="10" fillId="0" borderId="0" xfId="19" applyNumberFormat="1" applyFont="1" applyFill="1" applyAlignment="1"/>
    <xf numFmtId="4" fontId="2" fillId="0" borderId="0" xfId="16" applyNumberFormat="1" applyFont="1" applyFill="1" applyBorder="1" applyAlignment="1">
      <alignment horizontal="left" vertical="center"/>
    </xf>
    <xf numFmtId="4" fontId="5" fillId="0" borderId="0" xfId="16" applyNumberFormat="1" applyFont="1" applyFill="1" applyBorder="1" applyAlignment="1">
      <alignment horizontal="left" wrapText="1"/>
    </xf>
    <xf numFmtId="4" fontId="5" fillId="0" borderId="0" xfId="16" applyNumberFormat="1" applyFont="1" applyFill="1" applyBorder="1" applyAlignment="1">
      <alignment horizontal="left"/>
    </xf>
    <xf numFmtId="4" fontId="2" fillId="0" borderId="0" xfId="16" applyNumberFormat="1" applyFont="1" applyFill="1" applyBorder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Alignment="1"/>
    <xf numFmtId="4" fontId="2" fillId="0" borderId="0" xfId="0" applyNumberFormat="1" applyFont="1" applyFill="1" applyAlignment="1"/>
    <xf numFmtId="0" fontId="5" fillId="2" borderId="0" xfId="17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4" fontId="2" fillId="0" borderId="0" xfId="6" applyNumberFormat="1" applyFont="1" applyFill="1" applyAlignment="1">
      <alignment horizontal="right" wrapText="1"/>
    </xf>
    <xf numFmtId="4" fontId="2" fillId="0" borderId="0" xfId="6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6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justify" wrapText="1"/>
    </xf>
    <xf numFmtId="4" fontId="2" fillId="0" borderId="0" xfId="6" applyNumberFormat="1" applyFont="1" applyFill="1" applyAlignment="1">
      <alignment horizontal="left" vertical="center" wrapText="1"/>
    </xf>
    <xf numFmtId="164" fontId="2" fillId="0" borderId="0" xfId="12" applyFont="1" applyFill="1" applyBorder="1" applyAlignment="1">
      <alignment horizontal="right"/>
    </xf>
    <xf numFmtId="4" fontId="12" fillId="0" borderId="0" xfId="6" applyNumberFormat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right" wrapText="1"/>
    </xf>
    <xf numFmtId="0" fontId="2" fillId="0" borderId="0" xfId="3" applyFont="1" applyFill="1" applyAlignment="1">
      <alignment horizontal="right" wrapText="1"/>
    </xf>
    <xf numFmtId="0" fontId="2" fillId="0" borderId="0" xfId="3" applyFont="1" applyFill="1" applyAlignment="1">
      <alignment horizontal="left" wrapText="1"/>
    </xf>
    <xf numFmtId="4" fontId="2" fillId="0" borderId="0" xfId="6" applyNumberFormat="1" applyFont="1" applyFill="1" applyAlignment="1">
      <alignment horizontal="left" vertical="top" wrapText="1"/>
    </xf>
    <xf numFmtId="4" fontId="12" fillId="0" borderId="0" xfId="6" applyNumberFormat="1" applyFont="1" applyFill="1" applyAlignment="1">
      <alignment horizontal="left" wrapText="1"/>
    </xf>
    <xf numFmtId="0" fontId="10" fillId="0" borderId="0" xfId="3" applyFont="1" applyFill="1" applyAlignment="1">
      <alignment horizontal="left" vertical="center" wrapText="1"/>
    </xf>
    <xf numFmtId="164" fontId="2" fillId="0" borderId="0" xfId="12" applyFont="1" applyFill="1" applyBorder="1" applyAlignment="1">
      <alignment horizontal="left"/>
    </xf>
    <xf numFmtId="4" fontId="10" fillId="0" borderId="0" xfId="6" applyNumberFormat="1" applyFont="1" applyFill="1" applyAlignment="1">
      <alignment horizontal="left" wrapText="1"/>
    </xf>
    <xf numFmtId="4" fontId="10" fillId="0" borderId="0" xfId="6" applyNumberFormat="1" applyFont="1" applyFill="1" applyAlignment="1">
      <alignment horizontal="right" wrapText="1"/>
    </xf>
    <xf numFmtId="0" fontId="6" fillId="0" borderId="0" xfId="14" applyFont="1" applyFill="1" applyAlignment="1">
      <alignment horizontal="left"/>
    </xf>
    <xf numFmtId="0" fontId="6" fillId="0" borderId="0" xfId="0" applyFont="1" applyFill="1" applyAlignment="1">
      <alignment horizontal="left" vertical="justify" wrapText="1"/>
    </xf>
    <xf numFmtId="0" fontId="10" fillId="0" borderId="0" xfId="3" applyFont="1" applyFill="1" applyAlignment="1">
      <alignment horizontal="left" wrapText="1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17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justify"/>
    </xf>
    <xf numFmtId="168" fontId="6" fillId="0" borderId="0" xfId="20" applyNumberFormat="1" applyFont="1" applyFill="1" applyAlignment="1">
      <alignment horizontal="center" vertical="top"/>
    </xf>
    <xf numFmtId="168" fontId="10" fillId="0" borderId="0" xfId="20" applyNumberFormat="1" applyFont="1" applyFill="1" applyAlignment="1">
      <alignment horizontal="center" vertical="top"/>
    </xf>
    <xf numFmtId="0" fontId="6" fillId="0" borderId="0" xfId="21" applyFont="1" applyFill="1" applyAlignment="1">
      <alignment horizontal="center"/>
    </xf>
    <xf numFmtId="0" fontId="6" fillId="0" borderId="0" xfId="19" applyNumberFormat="1" applyFont="1" applyFill="1" applyAlignment="1">
      <alignment horizontal="center"/>
    </xf>
    <xf numFmtId="168" fontId="6" fillId="0" borderId="0" xfId="19" applyNumberFormat="1" applyFont="1" applyFill="1" applyAlignment="1">
      <alignment horizontal="center" vertical="top"/>
    </xf>
    <xf numFmtId="0" fontId="5" fillId="2" borderId="0" xfId="18" applyFont="1" applyFill="1" applyAlignment="1">
      <alignment horizontal="left" vertical="justify" wrapText="1"/>
    </xf>
  </cellXfs>
  <cellStyles count="22">
    <cellStyle name="Millares [0] 3" xfId="16"/>
    <cellStyle name="Millares [0] 5" xfId="4"/>
    <cellStyle name="Millares 10 2" xfId="15"/>
    <cellStyle name="Millares 2" xfId="1"/>
    <cellStyle name="Millares 2 2" xfId="12"/>
    <cellStyle name="Millares 2 2 2 2" xfId="20"/>
    <cellStyle name="Millares 2 4" xfId="9"/>
    <cellStyle name="Millares 3" xfId="2"/>
    <cellStyle name="Millares 9" xfId="5"/>
    <cellStyle name="Normal" xfId="0" builtinId="0"/>
    <cellStyle name="Normal 13" xfId="18"/>
    <cellStyle name="Normal 15" xfId="19"/>
    <cellStyle name="Normal 18" xfId="13"/>
    <cellStyle name="Normal 2 2" xfId="3"/>
    <cellStyle name="Normal 2 2 2 2" xfId="14"/>
    <cellStyle name="Normal 2 2 3 2" xfId="7"/>
    <cellStyle name="Normal 2 4" xfId="8"/>
    <cellStyle name="Normal 3" xfId="11"/>
    <cellStyle name="Normal 5" xfId="10"/>
    <cellStyle name="Normal 8" xfId="6"/>
    <cellStyle name="Normal_EDIFICIO VILLA OLIMPICA" xfId="17"/>
    <cellStyle name="Normal_RESIDENCIAL SAN ANDRES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658094</xdr:colOff>
      <xdr:row>0</xdr:row>
      <xdr:rowOff>0</xdr:rowOff>
    </xdr:from>
    <xdr:to>
      <xdr:col>6</xdr:col>
      <xdr:colOff>857251</xdr:colOff>
      <xdr:row>2</xdr:row>
      <xdr:rowOff>2462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7194" y="0"/>
          <a:ext cx="1123082" cy="326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chez%20ramirez\iteco\EDIFICIO%20ADMINISTRATIVO%20ITEC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Tony%20Hernandez\Mis%20documentos\presupuesto\presupuesto\SANCHEZ%20CURIEL\CADENA%20MAR%20PROYECTO\LOLIN%20NAVE%20PTA%20CAN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AA-AA%20TRABAJOS%20%20AHORA%2031-12-14\SANTIAGO%20911%20-%20DESPACHADO%20-2015%20%20jose%20miguel%20-2%2023-04-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"/>
      <sheetName val="insumos"/>
      <sheetName val="an.term"/>
      <sheetName val="PRESUP. 911 SANTIAGO 2015"/>
      <sheetName val="ANAL. HORMIGONES"/>
      <sheetName val="An. san."/>
      <sheetName val="PRESUP. 911 SANTIAGO"/>
      <sheetName val="PRESUP. 911 SANTIAGO (2)"/>
      <sheetName val="PRESUP. 911 SANTIAGO (3)"/>
      <sheetName val="REFORMULADO CON PLANOS REALES"/>
      <sheetName val="LICITADO"/>
      <sheetName val="MODIF. SEGUN DISEÑO"/>
      <sheetName val="caseta de choferes"/>
      <sheetName val="caseta de guardia"/>
      <sheetName val="Hoja1"/>
      <sheetName val="PRESUP 911 STGO 2015 ENMIENDA"/>
      <sheetName val="ANAL."/>
      <sheetName val="Prec."/>
      <sheetName val="ANAL SANIT."/>
      <sheetName val="M. obra Plomero"/>
      <sheetName val="PILOTES"/>
      <sheetName val="EXCAVACION"/>
      <sheetName val="REPLANT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G15">
            <v>627.48822500000006</v>
          </cell>
        </row>
        <row r="2960">
          <cell r="C2960">
            <v>326.70150000000001</v>
          </cell>
        </row>
      </sheetData>
      <sheetData sheetId="17">
        <row r="8">
          <cell r="C8">
            <v>950</v>
          </cell>
        </row>
      </sheetData>
      <sheetData sheetId="18">
        <row r="18">
          <cell r="F18">
            <v>4526.58</v>
          </cell>
        </row>
      </sheetData>
      <sheetData sheetId="19">
        <row r="20">
          <cell r="G20">
            <v>201768.25</v>
          </cell>
        </row>
      </sheetData>
      <sheetData sheetId="20"/>
      <sheetData sheetId="21">
        <row r="31">
          <cell r="Q31">
            <v>3005.0696499999999</v>
          </cell>
        </row>
        <row r="32">
          <cell r="Q32">
            <v>3906.590545</v>
          </cell>
        </row>
        <row r="34">
          <cell r="L34" t="str">
            <v>Relleno  Compactado  sobre  platea</v>
          </cell>
        </row>
        <row r="36">
          <cell r="L36" t="str">
            <v>Relleno  Compactado  bajo  platea</v>
          </cell>
          <cell r="Q36">
            <v>546.37630000000013</v>
          </cell>
        </row>
      </sheetData>
      <sheetData sheetId="22">
        <row r="27">
          <cell r="D27">
            <v>61.99</v>
          </cell>
        </row>
        <row r="33">
          <cell r="Q33">
            <v>18137.926500000001</v>
          </cell>
        </row>
        <row r="34">
          <cell r="Q34">
            <v>6195.9005000000006</v>
          </cell>
        </row>
        <row r="35">
          <cell r="Q35">
            <v>6195.9005000000006</v>
          </cell>
        </row>
        <row r="41">
          <cell r="E41">
            <v>99.95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690"/>
  <sheetViews>
    <sheetView tabSelected="1" view="pageBreakPreview" topLeftCell="A1063" zoomScale="110" zoomScaleNormal="100" zoomScaleSheetLayoutView="110" workbookViewId="0">
      <selection activeCell="C1082" sqref="C1082:D1083"/>
    </sheetView>
  </sheetViews>
  <sheetFormatPr baseColWidth="10" defaultRowHeight="12.75" x14ac:dyDescent="0.2"/>
  <cols>
    <col min="1" max="1" width="4.5703125" style="256" customWidth="1"/>
    <col min="2" max="2" width="30.7109375" style="98" customWidth="1"/>
    <col min="3" max="3" width="10.28515625" style="316" customWidth="1"/>
    <col min="4" max="4" width="5" style="36" customWidth="1"/>
    <col min="5" max="5" width="12.85546875" style="90" customWidth="1"/>
    <col min="6" max="6" width="13.85546875" style="316" customWidth="1"/>
    <col min="7" max="7" width="19.42578125" style="317" customWidth="1"/>
    <col min="8" max="8" width="18.140625" style="13" customWidth="1"/>
    <col min="9" max="9" width="21.140625" style="13" customWidth="1"/>
    <col min="10" max="10" width="18.28515625" style="13" customWidth="1"/>
    <col min="11" max="16384" width="11.42578125" style="13"/>
  </cols>
  <sheetData>
    <row r="1" spans="1:11" s="8" customFormat="1" x14ac:dyDescent="0.2">
      <c r="A1" s="1" t="s">
        <v>0</v>
      </c>
      <c r="B1" s="2"/>
      <c r="C1" s="3"/>
      <c r="D1" s="4"/>
      <c r="E1" s="5"/>
      <c r="F1" s="6"/>
      <c r="G1" s="7"/>
    </row>
    <row r="2" spans="1:11" s="8" customFormat="1" x14ac:dyDescent="0.2">
      <c r="A2" s="9" t="s">
        <v>1</v>
      </c>
      <c r="B2" s="10"/>
      <c r="C2" s="3"/>
      <c r="D2" s="4"/>
      <c r="E2" s="5"/>
      <c r="F2" s="6"/>
      <c r="G2" s="7"/>
    </row>
    <row r="3" spans="1:11" s="8" customFormat="1" ht="14.25" customHeight="1" x14ac:dyDescent="0.2">
      <c r="A3" s="9" t="s">
        <v>2</v>
      </c>
      <c r="B3" s="10"/>
      <c r="C3" s="3"/>
      <c r="D3" s="4"/>
      <c r="E3" s="5"/>
      <c r="F3" s="6"/>
      <c r="G3" s="7"/>
    </row>
    <row r="4" spans="1:11" x14ac:dyDescent="0.2">
      <c r="A4" s="11"/>
      <c r="B4" s="319"/>
      <c r="C4" s="319"/>
      <c r="D4" s="319"/>
      <c r="E4" s="319"/>
      <c r="F4" s="12"/>
      <c r="G4" s="7"/>
      <c r="H4" s="8"/>
    </row>
    <row r="5" spans="1:11" s="8" customFormat="1" x14ac:dyDescent="0.2">
      <c r="A5" s="320" t="s">
        <v>3</v>
      </c>
      <c r="B5" s="320"/>
      <c r="C5" s="320"/>
      <c r="D5" s="320"/>
      <c r="E5" s="320"/>
      <c r="F5" s="320"/>
      <c r="G5" s="320"/>
    </row>
    <row r="6" spans="1:11" s="8" customFormat="1" x14ac:dyDescent="0.2">
      <c r="A6" s="320" t="s">
        <v>4</v>
      </c>
      <c r="B6" s="320"/>
      <c r="C6" s="320"/>
      <c r="D6" s="320"/>
      <c r="E6" s="320"/>
      <c r="F6" s="320"/>
      <c r="G6" s="320"/>
    </row>
    <row r="7" spans="1:11" s="8" customFormat="1" ht="15" customHeight="1" x14ac:dyDescent="0.2">
      <c r="A7" s="321" t="s">
        <v>5</v>
      </c>
      <c r="B7" s="321"/>
      <c r="C7" s="321"/>
      <c r="D7" s="321"/>
      <c r="E7" s="321"/>
      <c r="F7" s="321"/>
      <c r="G7" s="321"/>
    </row>
    <row r="8" spans="1:11" ht="13.5" thickBot="1" x14ac:dyDescent="0.25">
      <c r="A8" s="14"/>
      <c r="B8" s="15"/>
      <c r="C8" s="16"/>
      <c r="D8" s="17"/>
      <c r="E8" s="18"/>
      <c r="F8" s="16"/>
      <c r="G8" s="19"/>
      <c r="H8" s="8"/>
    </row>
    <row r="9" spans="1:11" s="26" customFormat="1" ht="15.95" customHeight="1" thickBot="1" x14ac:dyDescent="0.25">
      <c r="A9" s="20" t="s">
        <v>6</v>
      </c>
      <c r="B9" s="21" t="s">
        <v>7</v>
      </c>
      <c r="C9" s="22" t="s">
        <v>8</v>
      </c>
      <c r="D9" s="23" t="s">
        <v>9</v>
      </c>
      <c r="E9" s="24" t="s">
        <v>10</v>
      </c>
      <c r="F9" s="24" t="s">
        <v>11</v>
      </c>
      <c r="G9" s="25" t="s">
        <v>12</v>
      </c>
    </row>
    <row r="10" spans="1:11" s="34" customFormat="1" ht="15.95" customHeight="1" x14ac:dyDescent="0.2">
      <c r="A10" s="27"/>
      <c r="B10" s="28"/>
      <c r="C10" s="29"/>
      <c r="D10" s="30"/>
      <c r="E10" s="31"/>
      <c r="F10" s="32"/>
      <c r="G10" s="19"/>
      <c r="H10" s="33"/>
    </row>
    <row r="11" spans="1:11" x14ac:dyDescent="0.2">
      <c r="A11" s="11"/>
      <c r="B11" s="35" t="s">
        <v>13</v>
      </c>
      <c r="C11" s="12"/>
      <c r="E11" s="37"/>
      <c r="F11" s="12"/>
      <c r="G11" s="7"/>
      <c r="H11" s="8"/>
    </row>
    <row r="12" spans="1:11" x14ac:dyDescent="0.2">
      <c r="A12" s="11"/>
      <c r="B12" s="35"/>
      <c r="C12" s="12"/>
      <c r="E12" s="37"/>
      <c r="F12" s="12"/>
      <c r="G12" s="7"/>
      <c r="H12" s="8"/>
    </row>
    <row r="13" spans="1:11" x14ac:dyDescent="0.2">
      <c r="A13" s="11"/>
      <c r="B13" s="35" t="s">
        <v>14</v>
      </c>
      <c r="C13" s="12"/>
      <c r="E13" s="37"/>
      <c r="F13" s="12"/>
      <c r="G13" s="7"/>
      <c r="H13" s="8"/>
    </row>
    <row r="14" spans="1:11" s="43" customFormat="1" x14ac:dyDescent="0.2">
      <c r="A14" s="38" t="s">
        <v>15</v>
      </c>
      <c r="B14" s="39" t="s">
        <v>16</v>
      </c>
      <c r="C14" s="40"/>
      <c r="D14" s="40"/>
      <c r="E14" s="41"/>
      <c r="F14" s="42"/>
      <c r="G14" s="42"/>
      <c r="I14" s="44"/>
      <c r="J14" s="44"/>
      <c r="K14" s="44"/>
    </row>
    <row r="15" spans="1:11" s="43" customFormat="1" x14ac:dyDescent="0.2">
      <c r="A15" s="45" t="s">
        <v>17</v>
      </c>
      <c r="B15" s="46" t="s">
        <v>18</v>
      </c>
      <c r="C15" s="47">
        <f>[53]REPLANTEO!Q33</f>
        <v>18137.926500000001</v>
      </c>
      <c r="D15" s="48" t="s">
        <v>19</v>
      </c>
      <c r="E15" s="49"/>
      <c r="F15" s="50">
        <f t="shared" ref="F15:F26" si="0">C15*E15</f>
        <v>0</v>
      </c>
      <c r="G15" s="42"/>
      <c r="I15" s="44"/>
      <c r="J15" s="44"/>
      <c r="K15" s="44"/>
    </row>
    <row r="16" spans="1:11" s="43" customFormat="1" x14ac:dyDescent="0.2">
      <c r="A16" s="45" t="s">
        <v>20</v>
      </c>
      <c r="B16" s="51" t="s">
        <v>21</v>
      </c>
      <c r="C16" s="47">
        <f>[53]REPLANTEO!Q34</f>
        <v>6195.9005000000006</v>
      </c>
      <c r="D16" s="48" t="s">
        <v>19</v>
      </c>
      <c r="E16" s="49"/>
      <c r="F16" s="50">
        <f t="shared" si="0"/>
        <v>0</v>
      </c>
      <c r="G16" s="42"/>
      <c r="I16" s="44"/>
      <c r="J16" s="44"/>
      <c r="K16" s="44"/>
    </row>
    <row r="17" spans="1:11" s="43" customFormat="1" x14ac:dyDescent="0.2">
      <c r="A17" s="45" t="s">
        <v>22</v>
      </c>
      <c r="B17" s="46" t="s">
        <v>23</v>
      </c>
      <c r="C17" s="47">
        <f>[53]REPLANTEO!Q35</f>
        <v>6195.9005000000006</v>
      </c>
      <c r="D17" s="48" t="s">
        <v>19</v>
      </c>
      <c r="E17" s="49"/>
      <c r="F17" s="50">
        <f t="shared" si="0"/>
        <v>0</v>
      </c>
      <c r="G17" s="42"/>
      <c r="I17" s="44"/>
      <c r="J17" s="44"/>
      <c r="K17" s="44"/>
    </row>
    <row r="18" spans="1:11" s="43" customFormat="1" x14ac:dyDescent="0.2">
      <c r="A18" s="45" t="s">
        <v>24</v>
      </c>
      <c r="B18" s="51" t="s">
        <v>25</v>
      </c>
      <c r="C18" s="47">
        <v>1</v>
      </c>
      <c r="D18" s="48" t="s">
        <v>26</v>
      </c>
      <c r="E18" s="52"/>
      <c r="F18" s="50">
        <f t="shared" si="0"/>
        <v>0</v>
      </c>
      <c r="G18" s="53"/>
      <c r="I18" s="44"/>
      <c r="J18" s="44"/>
      <c r="K18" s="44"/>
    </row>
    <row r="19" spans="1:11" s="43" customFormat="1" x14ac:dyDescent="0.2">
      <c r="A19" s="54" t="s">
        <v>27</v>
      </c>
      <c r="B19" s="55" t="s">
        <v>28</v>
      </c>
      <c r="C19" s="47">
        <v>2</v>
      </c>
      <c r="D19" s="48" t="s">
        <v>26</v>
      </c>
      <c r="E19" s="52"/>
      <c r="F19" s="50">
        <f t="shared" si="0"/>
        <v>0</v>
      </c>
      <c r="H19" s="54"/>
      <c r="I19" s="44"/>
      <c r="J19" s="44"/>
      <c r="K19" s="44"/>
    </row>
    <row r="20" spans="1:11" s="43" customFormat="1" x14ac:dyDescent="0.2">
      <c r="A20" s="54" t="s">
        <v>29</v>
      </c>
      <c r="B20" s="51" t="s">
        <v>30</v>
      </c>
      <c r="C20" s="47">
        <v>25.91</v>
      </c>
      <c r="D20" s="48" t="s">
        <v>31</v>
      </c>
      <c r="E20" s="52"/>
      <c r="F20" s="50">
        <f t="shared" si="0"/>
        <v>0</v>
      </c>
      <c r="G20" s="42"/>
      <c r="H20" s="44"/>
      <c r="I20" s="44"/>
      <c r="J20" s="44"/>
      <c r="K20" s="44"/>
    </row>
    <row r="21" spans="1:11" s="43" customFormat="1" x14ac:dyDescent="0.2">
      <c r="A21" s="54" t="s">
        <v>32</v>
      </c>
      <c r="B21" s="51" t="s">
        <v>33</v>
      </c>
      <c r="C21" s="47">
        <v>543.04</v>
      </c>
      <c r="D21" s="48" t="s">
        <v>19</v>
      </c>
      <c r="E21" s="52"/>
      <c r="F21" s="50">
        <f t="shared" si="0"/>
        <v>0</v>
      </c>
      <c r="G21" s="42"/>
      <c r="H21" s="44"/>
      <c r="I21" s="44"/>
      <c r="J21" s="44"/>
      <c r="K21" s="44"/>
    </row>
    <row r="22" spans="1:11" s="43" customFormat="1" x14ac:dyDescent="0.2">
      <c r="A22" s="54" t="s">
        <v>34</v>
      </c>
      <c r="B22" s="51" t="s">
        <v>35</v>
      </c>
      <c r="C22" s="47">
        <v>18</v>
      </c>
      <c r="D22" s="48" t="s">
        <v>26</v>
      </c>
      <c r="E22" s="52"/>
      <c r="F22" s="50">
        <f t="shared" si="0"/>
        <v>0</v>
      </c>
      <c r="G22" s="42"/>
      <c r="H22" s="44"/>
      <c r="I22" s="44"/>
      <c r="J22" s="44"/>
      <c r="K22" s="44"/>
    </row>
    <row r="23" spans="1:11" s="43" customFormat="1" x14ac:dyDescent="0.2">
      <c r="A23" s="54" t="s">
        <v>36</v>
      </c>
      <c r="B23" s="51" t="s">
        <v>37</v>
      </c>
      <c r="C23" s="47">
        <v>11</v>
      </c>
      <c r="D23" s="43" t="s">
        <v>26</v>
      </c>
      <c r="E23" s="52"/>
      <c r="F23" s="50">
        <f t="shared" si="0"/>
        <v>0</v>
      </c>
      <c r="G23" s="53"/>
      <c r="H23" s="44"/>
      <c r="I23" s="44"/>
      <c r="J23" s="44"/>
      <c r="K23" s="44"/>
    </row>
    <row r="24" spans="1:11" s="43" customFormat="1" x14ac:dyDescent="0.2">
      <c r="A24" s="54" t="s">
        <v>38</v>
      </c>
      <c r="B24" s="51" t="s">
        <v>39</v>
      </c>
      <c r="C24" s="47">
        <v>445.71</v>
      </c>
      <c r="D24" s="48" t="s">
        <v>19</v>
      </c>
      <c r="E24" s="52"/>
      <c r="F24" s="50">
        <f t="shared" si="0"/>
        <v>0</v>
      </c>
      <c r="G24" s="53"/>
      <c r="H24" s="44"/>
      <c r="I24" s="44"/>
      <c r="J24" s="44"/>
      <c r="K24" s="44"/>
    </row>
    <row r="25" spans="1:11" s="43" customFormat="1" x14ac:dyDescent="0.2">
      <c r="A25" s="54" t="s">
        <v>40</v>
      </c>
      <c r="B25" s="56" t="s">
        <v>41</v>
      </c>
      <c r="C25" s="47">
        <v>150</v>
      </c>
      <c r="D25" s="43" t="s">
        <v>26</v>
      </c>
      <c r="E25" s="52"/>
      <c r="F25" s="50">
        <f t="shared" si="0"/>
        <v>0</v>
      </c>
      <c r="G25" s="53"/>
      <c r="H25" s="44"/>
      <c r="I25" s="44"/>
      <c r="J25" s="44"/>
      <c r="K25" s="44"/>
    </row>
    <row r="26" spans="1:11" s="43" customFormat="1" x14ac:dyDescent="0.2">
      <c r="A26" s="54" t="s">
        <v>42</v>
      </c>
      <c r="B26" s="46" t="s">
        <v>43</v>
      </c>
      <c r="C26" s="47">
        <f>[53]ANAL.!C2960</f>
        <v>326.70150000000001</v>
      </c>
      <c r="D26" s="48" t="s">
        <v>31</v>
      </c>
      <c r="E26" s="49"/>
      <c r="F26" s="50">
        <f t="shared" si="0"/>
        <v>0</v>
      </c>
      <c r="G26" s="42">
        <f>SUM(F15:F26)</f>
        <v>0</v>
      </c>
      <c r="H26" s="44"/>
      <c r="I26" s="44"/>
      <c r="J26" s="44"/>
      <c r="K26" s="44"/>
    </row>
    <row r="27" spans="1:11" s="43" customFormat="1" x14ac:dyDescent="0.2">
      <c r="A27" s="54"/>
      <c r="B27" s="46"/>
      <c r="C27" s="47"/>
      <c r="D27" s="48"/>
      <c r="E27" s="49"/>
      <c r="F27" s="50"/>
      <c r="G27" s="42"/>
      <c r="H27" s="44"/>
      <c r="I27" s="44"/>
      <c r="J27" s="44"/>
      <c r="K27" s="44"/>
    </row>
    <row r="28" spans="1:11" s="43" customFormat="1" x14ac:dyDescent="0.2">
      <c r="A28" s="38" t="s">
        <v>44</v>
      </c>
      <c r="B28" s="39" t="s">
        <v>45</v>
      </c>
      <c r="C28" s="47"/>
      <c r="D28" s="48"/>
      <c r="E28" s="49"/>
      <c r="F28" s="50"/>
      <c r="G28" s="42"/>
      <c r="H28" s="44"/>
      <c r="I28" s="44"/>
      <c r="J28" s="44"/>
      <c r="K28" s="44"/>
    </row>
    <row r="29" spans="1:11" s="60" customFormat="1" x14ac:dyDescent="0.2">
      <c r="A29" s="54" t="s">
        <v>17</v>
      </c>
      <c r="B29" s="57" t="s">
        <v>46</v>
      </c>
      <c r="C29" s="47">
        <v>4200</v>
      </c>
      <c r="D29" s="58" t="s">
        <v>31</v>
      </c>
      <c r="E29" s="52"/>
      <c r="F29" s="50">
        <f t="shared" ref="F29:F33" si="1">C29*E29</f>
        <v>0</v>
      </c>
      <c r="G29" s="47"/>
      <c r="H29" s="59"/>
      <c r="I29" s="59"/>
      <c r="J29" s="59"/>
      <c r="K29" s="59"/>
    </row>
    <row r="30" spans="1:11" s="60" customFormat="1" x14ac:dyDescent="0.2">
      <c r="A30" s="54" t="s">
        <v>20</v>
      </c>
      <c r="B30" s="57" t="s">
        <v>47</v>
      </c>
      <c r="C30" s="47">
        <f>[53]EXCAVACION!Q31</f>
        <v>3005.0696499999999</v>
      </c>
      <c r="D30" s="58" t="s">
        <v>31</v>
      </c>
      <c r="E30" s="52"/>
      <c r="F30" s="50">
        <f t="shared" si="1"/>
        <v>0</v>
      </c>
      <c r="G30" s="47"/>
      <c r="H30" s="59"/>
      <c r="I30" s="59"/>
      <c r="J30" s="59"/>
      <c r="K30" s="59"/>
    </row>
    <row r="31" spans="1:11" s="60" customFormat="1" ht="15" customHeight="1" x14ac:dyDescent="0.2">
      <c r="A31" s="54" t="s">
        <v>22</v>
      </c>
      <c r="B31" s="57" t="str">
        <f>[53]EXCAVACION!L34</f>
        <v>Relleno  Compactado  sobre  platea</v>
      </c>
      <c r="C31" s="47">
        <v>1241.0899999999999</v>
      </c>
      <c r="D31" s="58" t="s">
        <v>31</v>
      </c>
      <c r="E31" s="52"/>
      <c r="F31" s="50">
        <f t="shared" si="1"/>
        <v>0</v>
      </c>
      <c r="G31" s="47"/>
      <c r="H31" s="59"/>
      <c r="I31" s="59"/>
      <c r="J31" s="59"/>
      <c r="K31" s="59"/>
    </row>
    <row r="32" spans="1:11" s="60" customFormat="1" x14ac:dyDescent="0.2">
      <c r="A32" s="54" t="s">
        <v>24</v>
      </c>
      <c r="B32" s="57" t="str">
        <f>[53]EXCAVACION!L36</f>
        <v>Relleno  Compactado  bajo  platea</v>
      </c>
      <c r="C32" s="47">
        <f>[53]EXCAVACION!Q36</f>
        <v>546.37630000000013</v>
      </c>
      <c r="D32" s="58" t="s">
        <v>31</v>
      </c>
      <c r="E32" s="52"/>
      <c r="F32" s="50">
        <f>C32*E32</f>
        <v>0</v>
      </c>
      <c r="G32" s="47"/>
      <c r="H32" s="59"/>
      <c r="I32" s="59"/>
      <c r="J32" s="59"/>
      <c r="K32" s="59"/>
    </row>
    <row r="33" spans="1:11" s="60" customFormat="1" x14ac:dyDescent="0.2">
      <c r="A33" s="54" t="s">
        <v>27</v>
      </c>
      <c r="B33" s="57" t="s">
        <v>48</v>
      </c>
      <c r="C33" s="47">
        <f>[53]EXCAVACION!Q32</f>
        <v>3906.590545</v>
      </c>
      <c r="D33" s="58" t="s">
        <v>31</v>
      </c>
      <c r="E33" s="52"/>
      <c r="F33" s="50">
        <f t="shared" si="1"/>
        <v>0</v>
      </c>
      <c r="G33" s="61">
        <f>SUM(F29:F33)</f>
        <v>0</v>
      </c>
      <c r="H33" s="59"/>
      <c r="I33" s="59"/>
      <c r="J33" s="59"/>
      <c r="K33" s="59"/>
    </row>
    <row r="34" spans="1:11" s="60" customFormat="1" x14ac:dyDescent="0.2">
      <c r="A34" s="54"/>
      <c r="B34" s="62"/>
      <c r="C34" s="61"/>
      <c r="D34" s="63"/>
      <c r="E34" s="64"/>
      <c r="F34" s="42"/>
      <c r="G34" s="61"/>
      <c r="H34" s="59"/>
      <c r="I34" s="59"/>
      <c r="J34" s="59"/>
      <c r="K34" s="59"/>
    </row>
    <row r="35" spans="1:11" s="43" customFormat="1" x14ac:dyDescent="0.2">
      <c r="A35" s="38" t="s">
        <v>49</v>
      </c>
      <c r="B35" s="39" t="s">
        <v>50</v>
      </c>
      <c r="C35" s="47"/>
      <c r="D35" s="48"/>
      <c r="E35" s="49"/>
      <c r="F35" s="50"/>
      <c r="G35" s="42"/>
      <c r="H35" s="44"/>
      <c r="I35" s="44"/>
      <c r="J35" s="44"/>
      <c r="K35" s="44"/>
    </row>
    <row r="36" spans="1:11" s="60" customFormat="1" ht="25.5" x14ac:dyDescent="0.2">
      <c r="A36" s="54" t="s">
        <v>17</v>
      </c>
      <c r="B36" s="65" t="s">
        <v>51</v>
      </c>
      <c r="C36" s="66">
        <v>250.42</v>
      </c>
      <c r="D36" s="67" t="s">
        <v>31</v>
      </c>
      <c r="E36" s="52"/>
      <c r="F36" s="50">
        <f t="shared" ref="F36:F86" si="2">C36*E36</f>
        <v>0</v>
      </c>
      <c r="H36" s="59"/>
      <c r="I36" s="59"/>
      <c r="J36" s="59"/>
      <c r="K36" s="59"/>
    </row>
    <row r="37" spans="1:11" s="60" customFormat="1" ht="14.25" customHeight="1" x14ac:dyDescent="0.2">
      <c r="A37" s="54" t="s">
        <v>20</v>
      </c>
      <c r="B37" s="68" t="s">
        <v>52</v>
      </c>
      <c r="C37" s="69">
        <v>131.19999999999999</v>
      </c>
      <c r="D37" s="67" t="s">
        <v>19</v>
      </c>
      <c r="F37" s="50">
        <f t="shared" si="2"/>
        <v>0</v>
      </c>
      <c r="H37" s="59"/>
      <c r="I37" s="59"/>
      <c r="J37" s="59"/>
      <c r="K37" s="59"/>
    </row>
    <row r="38" spans="1:11" s="60" customFormat="1" x14ac:dyDescent="0.2">
      <c r="A38" s="54" t="s">
        <v>22</v>
      </c>
      <c r="B38" s="57" t="s">
        <v>53</v>
      </c>
      <c r="C38" s="47">
        <v>1647.3</v>
      </c>
      <c r="D38" s="58" t="s">
        <v>31</v>
      </c>
      <c r="E38" s="52"/>
      <c r="F38" s="50">
        <f t="shared" si="2"/>
        <v>0</v>
      </c>
      <c r="G38" s="47"/>
      <c r="H38" s="59"/>
      <c r="I38" s="59"/>
      <c r="J38" s="59"/>
      <c r="K38" s="59"/>
    </row>
    <row r="39" spans="1:11" s="60" customFormat="1" ht="12.75" customHeight="1" x14ac:dyDescent="0.2">
      <c r="A39" s="54" t="s">
        <v>24</v>
      </c>
      <c r="B39" s="57" t="s">
        <v>54</v>
      </c>
      <c r="C39" s="47">
        <v>79.040000000000006</v>
      </c>
      <c r="D39" s="58" t="s">
        <v>31</v>
      </c>
      <c r="E39" s="52"/>
      <c r="F39" s="50">
        <f t="shared" si="2"/>
        <v>0</v>
      </c>
      <c r="G39" s="47"/>
      <c r="H39" s="59"/>
      <c r="I39" s="59"/>
      <c r="J39" s="59"/>
      <c r="K39" s="59"/>
    </row>
    <row r="40" spans="1:11" s="60" customFormat="1" ht="25.5" x14ac:dyDescent="0.2">
      <c r="A40" s="54" t="s">
        <v>27</v>
      </c>
      <c r="B40" s="57" t="s">
        <v>55</v>
      </c>
      <c r="C40" s="47">
        <v>5</v>
      </c>
      <c r="D40" s="58" t="s">
        <v>31</v>
      </c>
      <c r="E40" s="52"/>
      <c r="F40" s="50">
        <f t="shared" si="2"/>
        <v>0</v>
      </c>
      <c r="G40" s="47"/>
      <c r="H40" s="59"/>
      <c r="I40" s="59"/>
      <c r="J40" s="59"/>
      <c r="K40" s="59"/>
    </row>
    <row r="41" spans="1:11" s="60" customFormat="1" x14ac:dyDescent="0.2">
      <c r="A41" s="54" t="s">
        <v>29</v>
      </c>
      <c r="B41" s="57" t="s">
        <v>56</v>
      </c>
      <c r="C41" s="47">
        <v>103.35</v>
      </c>
      <c r="D41" s="58" t="s">
        <v>31</v>
      </c>
      <c r="E41" s="52"/>
      <c r="F41" s="50">
        <f t="shared" si="2"/>
        <v>0</v>
      </c>
      <c r="G41" s="47"/>
      <c r="H41" s="59"/>
      <c r="I41" s="59"/>
      <c r="J41" s="59"/>
      <c r="K41" s="59"/>
    </row>
    <row r="42" spans="1:11" s="60" customFormat="1" ht="15" customHeight="1" x14ac:dyDescent="0.2">
      <c r="A42" s="54" t="s">
        <v>32</v>
      </c>
      <c r="B42" s="65" t="s">
        <v>57</v>
      </c>
      <c r="C42" s="66">
        <v>18.18</v>
      </c>
      <c r="D42" s="67" t="s">
        <v>31</v>
      </c>
      <c r="E42" s="52"/>
      <c r="F42" s="50">
        <f t="shared" si="2"/>
        <v>0</v>
      </c>
      <c r="G42" s="47"/>
      <c r="H42" s="59"/>
      <c r="I42" s="59"/>
      <c r="J42" s="59"/>
      <c r="K42" s="59"/>
    </row>
    <row r="43" spans="1:11" s="60" customFormat="1" x14ac:dyDescent="0.2">
      <c r="A43" s="54" t="s">
        <v>34</v>
      </c>
      <c r="B43" s="65" t="s">
        <v>58</v>
      </c>
      <c r="C43" s="66">
        <v>44.16</v>
      </c>
      <c r="D43" s="67" t="s">
        <v>31</v>
      </c>
      <c r="E43" s="52"/>
      <c r="F43" s="50">
        <f t="shared" si="2"/>
        <v>0</v>
      </c>
      <c r="G43" s="47"/>
      <c r="H43" s="59"/>
      <c r="I43" s="59"/>
      <c r="J43" s="59"/>
      <c r="K43" s="59"/>
    </row>
    <row r="44" spans="1:11" s="60" customFormat="1" x14ac:dyDescent="0.2">
      <c r="A44" s="54" t="s">
        <v>36</v>
      </c>
      <c r="B44" s="57" t="s">
        <v>59</v>
      </c>
      <c r="C44" s="47">
        <v>7.87</v>
      </c>
      <c r="D44" s="58" t="s">
        <v>31</v>
      </c>
      <c r="E44" s="52"/>
      <c r="F44" s="50">
        <f t="shared" si="2"/>
        <v>0</v>
      </c>
      <c r="G44" s="47"/>
      <c r="H44" s="59"/>
      <c r="I44" s="59"/>
      <c r="J44" s="59"/>
      <c r="K44" s="59"/>
    </row>
    <row r="45" spans="1:11" s="60" customFormat="1" x14ac:dyDescent="0.2">
      <c r="A45" s="54" t="s">
        <v>60</v>
      </c>
      <c r="B45" s="57" t="s">
        <v>61</v>
      </c>
      <c r="C45" s="47">
        <v>61.44</v>
      </c>
      <c r="D45" s="58" t="s">
        <v>31</v>
      </c>
      <c r="E45" s="52"/>
      <c r="F45" s="50">
        <f t="shared" si="2"/>
        <v>0</v>
      </c>
      <c r="G45" s="47"/>
      <c r="H45" s="59"/>
      <c r="J45" s="59"/>
      <c r="K45" s="59"/>
    </row>
    <row r="46" spans="1:11" s="60" customFormat="1" x14ac:dyDescent="0.2">
      <c r="A46" s="54" t="s">
        <v>40</v>
      </c>
      <c r="B46" s="57" t="s">
        <v>62</v>
      </c>
      <c r="C46" s="47">
        <v>65.87</v>
      </c>
      <c r="D46" s="58" t="s">
        <v>31</v>
      </c>
      <c r="E46" s="52"/>
      <c r="F46" s="50">
        <f t="shared" si="2"/>
        <v>0</v>
      </c>
      <c r="G46" s="47"/>
      <c r="H46" s="59"/>
      <c r="I46" s="59"/>
      <c r="J46" s="59"/>
      <c r="K46" s="59"/>
    </row>
    <row r="47" spans="1:11" s="60" customFormat="1" x14ac:dyDescent="0.2">
      <c r="A47" s="54" t="s">
        <v>42</v>
      </c>
      <c r="B47" s="57" t="s">
        <v>63</v>
      </c>
      <c r="C47" s="47">
        <v>15.99</v>
      </c>
      <c r="D47" s="58" t="s">
        <v>31</v>
      </c>
      <c r="E47" s="52"/>
      <c r="F47" s="50">
        <f t="shared" si="2"/>
        <v>0</v>
      </c>
      <c r="G47" s="47"/>
      <c r="H47" s="59"/>
      <c r="I47" s="59"/>
      <c r="J47" s="59"/>
      <c r="K47" s="59"/>
    </row>
    <row r="48" spans="1:11" s="60" customFormat="1" x14ac:dyDescent="0.2">
      <c r="A48" s="54" t="s">
        <v>64</v>
      </c>
      <c r="B48" s="57" t="s">
        <v>65</v>
      </c>
      <c r="C48" s="47">
        <v>50.31</v>
      </c>
      <c r="D48" s="58" t="s">
        <v>31</v>
      </c>
      <c r="E48" s="52"/>
      <c r="F48" s="50">
        <f t="shared" si="2"/>
        <v>0</v>
      </c>
      <c r="G48" s="47"/>
      <c r="H48" s="59"/>
      <c r="I48" s="59"/>
      <c r="J48" s="59"/>
      <c r="K48" s="59"/>
    </row>
    <row r="49" spans="1:11" s="60" customFormat="1" x14ac:dyDescent="0.2">
      <c r="A49" s="54" t="s">
        <v>66</v>
      </c>
      <c r="B49" s="57" t="s">
        <v>67</v>
      </c>
      <c r="C49" s="47">
        <v>45.22</v>
      </c>
      <c r="D49" s="58" t="s">
        <v>31</v>
      </c>
      <c r="E49" s="52"/>
      <c r="F49" s="50">
        <f t="shared" si="2"/>
        <v>0</v>
      </c>
      <c r="G49" s="47"/>
      <c r="H49" s="59"/>
      <c r="I49" s="59"/>
      <c r="J49" s="59"/>
      <c r="K49" s="59"/>
    </row>
    <row r="50" spans="1:11" s="60" customFormat="1" x14ac:dyDescent="0.2">
      <c r="A50" s="54" t="s">
        <v>68</v>
      </c>
      <c r="B50" s="57" t="s">
        <v>69</v>
      </c>
      <c r="C50" s="47">
        <v>67.010000000000005</v>
      </c>
      <c r="D50" s="58" t="s">
        <v>31</v>
      </c>
      <c r="E50" s="52"/>
      <c r="F50" s="50">
        <f t="shared" si="2"/>
        <v>0</v>
      </c>
      <c r="G50" s="47"/>
      <c r="H50" s="59"/>
      <c r="I50" s="59"/>
      <c r="J50" s="59"/>
      <c r="K50" s="59"/>
    </row>
    <row r="51" spans="1:11" s="60" customFormat="1" x14ac:dyDescent="0.2">
      <c r="A51" s="54" t="s">
        <v>70</v>
      </c>
      <c r="B51" s="57" t="s">
        <v>71</v>
      </c>
      <c r="C51" s="47">
        <v>52.05</v>
      </c>
      <c r="D51" s="58" t="s">
        <v>31</v>
      </c>
      <c r="E51" s="52"/>
      <c r="F51" s="50">
        <f t="shared" si="2"/>
        <v>0</v>
      </c>
      <c r="G51" s="47"/>
      <c r="H51" s="59"/>
      <c r="I51" s="59"/>
      <c r="J51" s="59"/>
      <c r="K51" s="59"/>
    </row>
    <row r="52" spans="1:11" s="60" customFormat="1" x14ac:dyDescent="0.2">
      <c r="A52" s="54" t="s">
        <v>72</v>
      </c>
      <c r="B52" s="57" t="s">
        <v>73</v>
      </c>
      <c r="C52" s="47">
        <v>11.34</v>
      </c>
      <c r="D52" s="58" t="s">
        <v>31</v>
      </c>
      <c r="E52" s="52"/>
      <c r="F52" s="50">
        <f t="shared" si="2"/>
        <v>0</v>
      </c>
      <c r="G52" s="47"/>
      <c r="H52" s="59"/>
      <c r="I52" s="59"/>
      <c r="J52" s="59"/>
      <c r="K52" s="59"/>
    </row>
    <row r="53" spans="1:11" s="60" customFormat="1" x14ac:dyDescent="0.2">
      <c r="A53" s="54" t="s">
        <v>74</v>
      </c>
      <c r="B53" s="57" t="s">
        <v>75</v>
      </c>
      <c r="C53" s="47">
        <v>16.14</v>
      </c>
      <c r="D53" s="58" t="s">
        <v>31</v>
      </c>
      <c r="E53" s="52"/>
      <c r="F53" s="47">
        <f t="shared" si="2"/>
        <v>0</v>
      </c>
      <c r="G53" s="47"/>
      <c r="H53" s="59"/>
      <c r="I53" s="59"/>
      <c r="J53" s="59"/>
      <c r="K53" s="59"/>
    </row>
    <row r="54" spans="1:11" s="60" customFormat="1" x14ac:dyDescent="0.2">
      <c r="A54" s="54" t="s">
        <v>76</v>
      </c>
      <c r="B54" s="57" t="s">
        <v>77</v>
      </c>
      <c r="C54" s="47">
        <v>51.04</v>
      </c>
      <c r="D54" s="58" t="s">
        <v>31</v>
      </c>
      <c r="E54" s="52"/>
      <c r="F54" s="50">
        <f t="shared" si="2"/>
        <v>0</v>
      </c>
      <c r="G54" s="47"/>
      <c r="H54" s="59"/>
      <c r="I54" s="59"/>
      <c r="J54" s="59"/>
      <c r="K54" s="59"/>
    </row>
    <row r="55" spans="1:11" s="60" customFormat="1" x14ac:dyDescent="0.2">
      <c r="A55" s="54" t="s">
        <v>78</v>
      </c>
      <c r="B55" s="57" t="s">
        <v>79</v>
      </c>
      <c r="C55" s="47">
        <v>13.81</v>
      </c>
      <c r="D55" s="58" t="s">
        <v>31</v>
      </c>
      <c r="E55" s="52"/>
      <c r="F55" s="50">
        <f t="shared" si="2"/>
        <v>0</v>
      </c>
      <c r="G55" s="47"/>
      <c r="H55" s="59"/>
      <c r="I55" s="59"/>
      <c r="J55" s="59"/>
      <c r="K55" s="59"/>
    </row>
    <row r="56" spans="1:11" s="60" customFormat="1" x14ac:dyDescent="0.2">
      <c r="A56" s="54" t="s">
        <v>80</v>
      </c>
      <c r="B56" s="57" t="s">
        <v>81</v>
      </c>
      <c r="C56" s="47">
        <v>17.88</v>
      </c>
      <c r="D56" s="58" t="s">
        <v>31</v>
      </c>
      <c r="E56" s="52"/>
      <c r="F56" s="50">
        <f t="shared" si="2"/>
        <v>0</v>
      </c>
      <c r="G56" s="47"/>
      <c r="H56" s="59"/>
      <c r="I56" s="59"/>
      <c r="J56" s="59"/>
      <c r="K56" s="59"/>
    </row>
    <row r="57" spans="1:11" s="60" customFormat="1" x14ac:dyDescent="0.2">
      <c r="A57" s="54" t="s">
        <v>82</v>
      </c>
      <c r="B57" s="57" t="s">
        <v>83</v>
      </c>
      <c r="C57" s="47">
        <v>17.59</v>
      </c>
      <c r="D57" s="58" t="s">
        <v>31</v>
      </c>
      <c r="E57" s="52"/>
      <c r="F57" s="50">
        <f t="shared" si="2"/>
        <v>0</v>
      </c>
      <c r="G57" s="47"/>
      <c r="H57" s="59"/>
      <c r="I57" s="59"/>
      <c r="J57" s="59"/>
      <c r="K57" s="59"/>
    </row>
    <row r="58" spans="1:11" s="60" customFormat="1" x14ac:dyDescent="0.2">
      <c r="A58" s="54" t="s">
        <v>84</v>
      </c>
      <c r="B58" s="57" t="s">
        <v>85</v>
      </c>
      <c r="C58" s="47">
        <v>31.55</v>
      </c>
      <c r="D58" s="58" t="s">
        <v>31</v>
      </c>
      <c r="E58" s="52"/>
      <c r="F58" s="50">
        <f t="shared" si="2"/>
        <v>0</v>
      </c>
      <c r="G58" s="47"/>
      <c r="H58" s="59"/>
      <c r="I58" s="59"/>
      <c r="J58" s="59"/>
      <c r="K58" s="59"/>
    </row>
    <row r="59" spans="1:11" s="60" customFormat="1" x14ac:dyDescent="0.2">
      <c r="A59" s="54" t="s">
        <v>86</v>
      </c>
      <c r="B59" s="57" t="s">
        <v>87</v>
      </c>
      <c r="C59" s="47">
        <v>21.54</v>
      </c>
      <c r="D59" s="58" t="s">
        <v>31</v>
      </c>
      <c r="E59" s="52"/>
      <c r="F59" s="50">
        <f t="shared" si="2"/>
        <v>0</v>
      </c>
      <c r="G59" s="47"/>
      <c r="H59" s="59"/>
      <c r="I59" s="59"/>
      <c r="J59" s="59"/>
      <c r="K59" s="59"/>
    </row>
    <row r="60" spans="1:11" s="60" customFormat="1" x14ac:dyDescent="0.2">
      <c r="A60" s="54" t="s">
        <v>88</v>
      </c>
      <c r="B60" s="57" t="s">
        <v>89</v>
      </c>
      <c r="C60" s="47">
        <v>2.02</v>
      </c>
      <c r="D60" s="58" t="s">
        <v>31</v>
      </c>
      <c r="E60" s="52"/>
      <c r="F60" s="50">
        <f t="shared" si="2"/>
        <v>0</v>
      </c>
      <c r="G60" s="47"/>
      <c r="H60" s="59"/>
      <c r="I60" s="59"/>
      <c r="J60" s="59"/>
      <c r="K60" s="59"/>
    </row>
    <row r="61" spans="1:11" s="60" customFormat="1" ht="25.5" x14ac:dyDescent="0.2">
      <c r="A61" s="54" t="s">
        <v>90</v>
      </c>
      <c r="B61" s="57" t="s">
        <v>91</v>
      </c>
      <c r="C61" s="47">
        <v>8.85</v>
      </c>
      <c r="D61" s="58" t="s">
        <v>31</v>
      </c>
      <c r="E61" s="52"/>
      <c r="F61" s="50">
        <f t="shared" si="2"/>
        <v>0</v>
      </c>
      <c r="G61" s="47"/>
      <c r="H61" s="59"/>
      <c r="I61" s="59"/>
      <c r="J61" s="59"/>
      <c r="K61" s="59"/>
    </row>
    <row r="62" spans="1:11" s="60" customFormat="1" x14ac:dyDescent="0.2">
      <c r="A62" s="54" t="s">
        <v>92</v>
      </c>
      <c r="B62" s="57" t="s">
        <v>93</v>
      </c>
      <c r="C62" s="47">
        <v>2.06</v>
      </c>
      <c r="D62" s="58" t="s">
        <v>31</v>
      </c>
      <c r="E62" s="52"/>
      <c r="F62" s="50">
        <f t="shared" si="2"/>
        <v>0</v>
      </c>
      <c r="G62" s="47"/>
      <c r="H62" s="59"/>
      <c r="I62" s="59"/>
      <c r="J62" s="59"/>
      <c r="K62" s="59"/>
    </row>
    <row r="63" spans="1:11" s="60" customFormat="1" x14ac:dyDescent="0.2">
      <c r="A63" s="54" t="s">
        <v>94</v>
      </c>
      <c r="B63" s="57" t="s">
        <v>95</v>
      </c>
      <c r="C63" s="47">
        <v>2.06</v>
      </c>
      <c r="D63" s="58" t="s">
        <v>31</v>
      </c>
      <c r="E63" s="52"/>
      <c r="F63" s="50">
        <f t="shared" si="2"/>
        <v>0</v>
      </c>
      <c r="G63" s="47"/>
      <c r="H63" s="59"/>
      <c r="I63" s="59"/>
      <c r="J63" s="59"/>
      <c r="K63" s="59"/>
    </row>
    <row r="64" spans="1:11" s="60" customFormat="1" ht="25.5" x14ac:dyDescent="0.2">
      <c r="A64" s="54" t="s">
        <v>96</v>
      </c>
      <c r="B64" s="57" t="s">
        <v>97</v>
      </c>
      <c r="C64" s="47">
        <v>11.42</v>
      </c>
      <c r="D64" s="58" t="s">
        <v>31</v>
      </c>
      <c r="E64" s="52"/>
      <c r="F64" s="50">
        <f t="shared" si="2"/>
        <v>0</v>
      </c>
      <c r="G64" s="47"/>
      <c r="H64" s="59"/>
      <c r="J64" s="59"/>
      <c r="K64" s="59"/>
    </row>
    <row r="65" spans="1:11" s="60" customFormat="1" ht="25.5" x14ac:dyDescent="0.2">
      <c r="A65" s="54" t="s">
        <v>98</v>
      </c>
      <c r="B65" s="57" t="s">
        <v>99</v>
      </c>
      <c r="C65" s="47">
        <v>12.79</v>
      </c>
      <c r="D65" s="58" t="s">
        <v>31</v>
      </c>
      <c r="E65" s="52"/>
      <c r="F65" s="50">
        <f t="shared" si="2"/>
        <v>0</v>
      </c>
      <c r="G65" s="47"/>
      <c r="H65" s="59"/>
      <c r="J65" s="59"/>
      <c r="K65" s="59"/>
    </row>
    <row r="66" spans="1:11" s="60" customFormat="1" ht="25.5" x14ac:dyDescent="0.2">
      <c r="A66" s="54" t="s">
        <v>100</v>
      </c>
      <c r="B66" s="57" t="s">
        <v>101</v>
      </c>
      <c r="C66" s="47">
        <v>7.54</v>
      </c>
      <c r="D66" s="58" t="s">
        <v>31</v>
      </c>
      <c r="E66" s="52"/>
      <c r="F66" s="50">
        <f t="shared" si="2"/>
        <v>0</v>
      </c>
      <c r="G66" s="61"/>
      <c r="H66" s="59"/>
      <c r="I66" s="59"/>
      <c r="J66" s="59"/>
      <c r="K66" s="59"/>
    </row>
    <row r="67" spans="1:11" s="60" customFormat="1" ht="12.75" customHeight="1" x14ac:dyDescent="0.2">
      <c r="A67" s="54" t="s">
        <v>102</v>
      </c>
      <c r="B67" s="57" t="s">
        <v>103</v>
      </c>
      <c r="C67" s="47">
        <v>9.1199999999999992</v>
      </c>
      <c r="D67" s="58" t="s">
        <v>31</v>
      </c>
      <c r="E67" s="52"/>
      <c r="F67" s="50">
        <f t="shared" si="2"/>
        <v>0</v>
      </c>
      <c r="G67" s="61"/>
      <c r="H67" s="59"/>
      <c r="I67" s="59"/>
      <c r="J67" s="59"/>
      <c r="K67" s="59"/>
    </row>
    <row r="68" spans="1:11" s="60" customFormat="1" ht="25.5" x14ac:dyDescent="0.2">
      <c r="A68" s="54" t="s">
        <v>104</v>
      </c>
      <c r="B68" s="57" t="s">
        <v>105</v>
      </c>
      <c r="C68" s="47">
        <v>4.26</v>
      </c>
      <c r="D68" s="58" t="s">
        <v>31</v>
      </c>
      <c r="E68" s="52"/>
      <c r="F68" s="50">
        <f t="shared" si="2"/>
        <v>0</v>
      </c>
      <c r="G68" s="61"/>
      <c r="H68" s="59"/>
      <c r="I68" s="59"/>
      <c r="J68" s="59"/>
      <c r="K68" s="59"/>
    </row>
    <row r="69" spans="1:11" s="60" customFormat="1" ht="25.5" x14ac:dyDescent="0.2">
      <c r="A69" s="54" t="s">
        <v>106</v>
      </c>
      <c r="B69" s="57" t="s">
        <v>107</v>
      </c>
      <c r="C69" s="47">
        <v>5.16</v>
      </c>
      <c r="D69" s="58" t="s">
        <v>31</v>
      </c>
      <c r="E69" s="52"/>
      <c r="F69" s="50">
        <f t="shared" si="2"/>
        <v>0</v>
      </c>
      <c r="G69" s="61"/>
      <c r="H69" s="59"/>
      <c r="I69" s="59"/>
      <c r="J69" s="59"/>
      <c r="K69" s="59"/>
    </row>
    <row r="70" spans="1:11" s="60" customFormat="1" ht="25.5" x14ac:dyDescent="0.2">
      <c r="A70" s="54" t="s">
        <v>108</v>
      </c>
      <c r="B70" s="57" t="s">
        <v>109</v>
      </c>
      <c r="C70" s="47">
        <v>2.2400000000000002</v>
      </c>
      <c r="D70" s="58" t="s">
        <v>31</v>
      </c>
      <c r="E70" s="52"/>
      <c r="F70" s="50">
        <f t="shared" si="2"/>
        <v>0</v>
      </c>
      <c r="G70" s="61"/>
      <c r="H70" s="59"/>
      <c r="I70" s="70"/>
      <c r="J70" s="59"/>
      <c r="K70" s="59"/>
    </row>
    <row r="71" spans="1:11" s="60" customFormat="1" ht="25.5" x14ac:dyDescent="0.2">
      <c r="A71" s="54" t="s">
        <v>110</v>
      </c>
      <c r="B71" s="57" t="s">
        <v>111</v>
      </c>
      <c r="C71" s="47">
        <v>3.1</v>
      </c>
      <c r="D71" s="58" t="s">
        <v>31</v>
      </c>
      <c r="E71" s="52"/>
      <c r="F71" s="50">
        <f t="shared" si="2"/>
        <v>0</v>
      </c>
      <c r="G71" s="61"/>
      <c r="H71" s="59"/>
      <c r="I71" s="70"/>
      <c r="J71" s="59"/>
      <c r="K71" s="59"/>
    </row>
    <row r="72" spans="1:11" s="60" customFormat="1" ht="25.5" x14ac:dyDescent="0.2">
      <c r="A72" s="54" t="s">
        <v>60</v>
      </c>
      <c r="B72" s="57" t="s">
        <v>112</v>
      </c>
      <c r="C72" s="47">
        <v>3.1</v>
      </c>
      <c r="D72" s="58" t="s">
        <v>31</v>
      </c>
      <c r="E72" s="52"/>
      <c r="F72" s="50">
        <f t="shared" si="2"/>
        <v>0</v>
      </c>
      <c r="G72" s="61"/>
      <c r="H72" s="59"/>
      <c r="I72" s="70"/>
      <c r="J72" s="59"/>
      <c r="K72" s="59"/>
    </row>
    <row r="73" spans="1:11" s="60" customFormat="1" ht="25.5" x14ac:dyDescent="0.2">
      <c r="A73" s="54" t="s">
        <v>113</v>
      </c>
      <c r="B73" s="57" t="s">
        <v>114</v>
      </c>
      <c r="C73" s="47">
        <v>3.1</v>
      </c>
      <c r="D73" s="58" t="s">
        <v>31</v>
      </c>
      <c r="E73" s="52"/>
      <c r="F73" s="50">
        <f t="shared" si="2"/>
        <v>0</v>
      </c>
      <c r="G73" s="61"/>
      <c r="H73" s="59"/>
      <c r="I73" s="59"/>
      <c r="J73" s="59"/>
      <c r="K73" s="59"/>
    </row>
    <row r="74" spans="1:11" s="60" customFormat="1" ht="25.5" x14ac:dyDescent="0.2">
      <c r="A74" s="54" t="s">
        <v>115</v>
      </c>
      <c r="B74" s="57" t="s">
        <v>116</v>
      </c>
      <c r="C74" s="47">
        <v>4.54</v>
      </c>
      <c r="D74" s="58" t="s">
        <v>31</v>
      </c>
      <c r="E74" s="52"/>
      <c r="F74" s="50">
        <f t="shared" si="2"/>
        <v>0</v>
      </c>
      <c r="G74" s="61"/>
      <c r="H74" s="59"/>
      <c r="I74" s="71"/>
      <c r="J74" s="59"/>
      <c r="K74" s="59"/>
    </row>
    <row r="75" spans="1:11" s="60" customFormat="1" x14ac:dyDescent="0.2">
      <c r="A75" s="54" t="s">
        <v>117</v>
      </c>
      <c r="B75" s="57" t="s">
        <v>118</v>
      </c>
      <c r="C75" s="47">
        <v>0.97</v>
      </c>
      <c r="D75" s="58" t="s">
        <v>31</v>
      </c>
      <c r="E75" s="52"/>
      <c r="F75" s="50">
        <f t="shared" si="2"/>
        <v>0</v>
      </c>
      <c r="G75" s="61"/>
      <c r="H75" s="59"/>
      <c r="I75" s="59"/>
      <c r="J75" s="59"/>
      <c r="K75" s="59"/>
    </row>
    <row r="76" spans="1:11" s="60" customFormat="1" x14ac:dyDescent="0.2">
      <c r="A76" s="54" t="s">
        <v>119</v>
      </c>
      <c r="B76" s="57" t="s">
        <v>120</v>
      </c>
      <c r="C76" s="47">
        <v>1.78</v>
      </c>
      <c r="D76" s="58" t="s">
        <v>31</v>
      </c>
      <c r="E76" s="52"/>
      <c r="F76" s="50">
        <f t="shared" si="2"/>
        <v>0</v>
      </c>
      <c r="G76" s="61"/>
      <c r="H76" s="59"/>
      <c r="I76" s="59"/>
      <c r="J76" s="59"/>
      <c r="K76" s="59"/>
    </row>
    <row r="77" spans="1:11" s="60" customFormat="1" x14ac:dyDescent="0.2">
      <c r="A77" s="54" t="s">
        <v>121</v>
      </c>
      <c r="B77" s="57" t="s">
        <v>122</v>
      </c>
      <c r="C77" s="47">
        <v>2.66</v>
      </c>
      <c r="D77" s="58" t="s">
        <v>31</v>
      </c>
      <c r="E77" s="52"/>
      <c r="F77" s="50">
        <f t="shared" si="2"/>
        <v>0</v>
      </c>
      <c r="G77" s="61"/>
      <c r="H77" s="59"/>
      <c r="I77" s="59"/>
      <c r="J77" s="59"/>
      <c r="K77" s="59"/>
    </row>
    <row r="78" spans="1:11" s="60" customFormat="1" x14ac:dyDescent="0.2">
      <c r="A78" s="54" t="s">
        <v>123</v>
      </c>
      <c r="B78" s="57" t="s">
        <v>124</v>
      </c>
      <c r="C78" s="47">
        <v>2.66</v>
      </c>
      <c r="D78" s="58" t="s">
        <v>31</v>
      </c>
      <c r="E78" s="52"/>
      <c r="F78" s="50">
        <f t="shared" si="2"/>
        <v>0</v>
      </c>
      <c r="G78" s="61"/>
      <c r="H78" s="59"/>
      <c r="I78" s="59"/>
      <c r="J78" s="59"/>
      <c r="K78" s="59"/>
    </row>
    <row r="79" spans="1:11" s="60" customFormat="1" x14ac:dyDescent="0.2">
      <c r="A79" s="54" t="s">
        <v>125</v>
      </c>
      <c r="B79" s="57" t="s">
        <v>126</v>
      </c>
      <c r="C79" s="47">
        <v>1.87</v>
      </c>
      <c r="D79" s="58" t="s">
        <v>31</v>
      </c>
      <c r="E79" s="52"/>
      <c r="F79" s="50">
        <f t="shared" si="2"/>
        <v>0</v>
      </c>
      <c r="G79" s="61"/>
      <c r="H79" s="59"/>
      <c r="I79" s="59"/>
      <c r="J79" s="59"/>
      <c r="K79" s="59"/>
    </row>
    <row r="80" spans="1:11" s="60" customFormat="1" x14ac:dyDescent="0.2">
      <c r="A80" s="54" t="s">
        <v>127</v>
      </c>
      <c r="B80" s="57" t="s">
        <v>128</v>
      </c>
      <c r="C80" s="47">
        <v>1.22</v>
      </c>
      <c r="D80" s="58" t="s">
        <v>31</v>
      </c>
      <c r="E80" s="52"/>
      <c r="F80" s="50">
        <f t="shared" si="2"/>
        <v>0</v>
      </c>
      <c r="G80" s="61"/>
      <c r="H80" s="59"/>
      <c r="I80" s="59"/>
      <c r="J80" s="59"/>
      <c r="K80" s="59"/>
    </row>
    <row r="81" spans="1:11" s="60" customFormat="1" x14ac:dyDescent="0.2">
      <c r="A81" s="54" t="s">
        <v>129</v>
      </c>
      <c r="B81" s="65" t="s">
        <v>130</v>
      </c>
      <c r="C81" s="66">
        <v>470.35</v>
      </c>
      <c r="D81" s="67" t="s">
        <v>19</v>
      </c>
      <c r="E81" s="52"/>
      <c r="F81" s="50">
        <f t="shared" si="2"/>
        <v>0</v>
      </c>
      <c r="G81" s="47"/>
      <c r="H81" s="59"/>
      <c r="I81" s="59"/>
      <c r="J81" s="59"/>
      <c r="K81" s="59"/>
    </row>
    <row r="82" spans="1:11" s="60" customFormat="1" x14ac:dyDescent="0.2">
      <c r="A82" s="54" t="s">
        <v>131</v>
      </c>
      <c r="B82" s="57" t="s">
        <v>132</v>
      </c>
      <c r="C82" s="47">
        <v>1461.44</v>
      </c>
      <c r="D82" s="58" t="s">
        <v>19</v>
      </c>
      <c r="E82" s="52"/>
      <c r="F82" s="50">
        <f t="shared" si="2"/>
        <v>0</v>
      </c>
      <c r="G82" s="47"/>
      <c r="H82" s="59"/>
      <c r="I82" s="59"/>
      <c r="J82" s="59"/>
      <c r="K82" s="59"/>
    </row>
    <row r="83" spans="1:11" s="60" customFormat="1" x14ac:dyDescent="0.2">
      <c r="A83" s="54" t="s">
        <v>133</v>
      </c>
      <c r="B83" s="65" t="s">
        <v>134</v>
      </c>
      <c r="C83" s="66">
        <v>225.81</v>
      </c>
      <c r="D83" s="67" t="s">
        <v>19</v>
      </c>
      <c r="E83" s="52"/>
      <c r="F83" s="50">
        <f t="shared" si="2"/>
        <v>0</v>
      </c>
      <c r="G83" s="47"/>
      <c r="H83" s="59"/>
      <c r="I83" s="59"/>
      <c r="J83" s="59"/>
      <c r="K83" s="59"/>
    </row>
    <row r="84" spans="1:11" s="60" customFormat="1" ht="17.25" customHeight="1" x14ac:dyDescent="0.2">
      <c r="A84" s="54" t="s">
        <v>135</v>
      </c>
      <c r="B84" s="57" t="s">
        <v>136</v>
      </c>
      <c r="C84" s="47">
        <f>(34.22)*0.2</f>
        <v>6.8440000000000003</v>
      </c>
      <c r="D84" s="58" t="s">
        <v>31</v>
      </c>
      <c r="E84" s="52"/>
      <c r="F84" s="50">
        <f t="shared" si="2"/>
        <v>0</v>
      </c>
      <c r="G84" s="47"/>
      <c r="H84" s="59"/>
      <c r="I84" s="59"/>
      <c r="J84" s="59"/>
      <c r="K84" s="59"/>
    </row>
    <row r="85" spans="1:11" s="60" customFormat="1" ht="17.25" customHeight="1" x14ac:dyDescent="0.2">
      <c r="A85" s="54" t="s">
        <v>137</v>
      </c>
      <c r="B85" s="57" t="s">
        <v>138</v>
      </c>
      <c r="C85" s="47">
        <v>3.4</v>
      </c>
      <c r="D85" s="58" t="s">
        <v>31</v>
      </c>
      <c r="E85" s="52"/>
      <c r="F85" s="50">
        <f t="shared" si="2"/>
        <v>0</v>
      </c>
      <c r="G85" s="47"/>
      <c r="H85" s="59"/>
      <c r="I85" s="59"/>
      <c r="J85" s="59"/>
      <c r="K85" s="59"/>
    </row>
    <row r="86" spans="1:11" s="60" customFormat="1" ht="17.25" customHeight="1" x14ac:dyDescent="0.2">
      <c r="A86" s="54" t="s">
        <v>139</v>
      </c>
      <c r="B86" s="57" t="s">
        <v>140</v>
      </c>
      <c r="C86" s="47">
        <v>3.61</v>
      </c>
      <c r="D86" s="58" t="s">
        <v>31</v>
      </c>
      <c r="E86" s="52"/>
      <c r="F86" s="50">
        <f t="shared" si="2"/>
        <v>0</v>
      </c>
      <c r="G86" s="61">
        <f>SUM(F36:F86)</f>
        <v>0</v>
      </c>
      <c r="H86" s="59"/>
      <c r="I86" s="59"/>
      <c r="J86" s="59"/>
      <c r="K86" s="59"/>
    </row>
    <row r="87" spans="1:11" s="60" customFormat="1" x14ac:dyDescent="0.2">
      <c r="A87" s="54"/>
      <c r="H87" s="59"/>
      <c r="I87" s="59"/>
      <c r="J87" s="59"/>
      <c r="K87" s="59"/>
    </row>
    <row r="88" spans="1:11" s="43" customFormat="1" x14ac:dyDescent="0.2">
      <c r="A88" s="38" t="s">
        <v>141</v>
      </c>
      <c r="B88" s="39" t="s">
        <v>142</v>
      </c>
      <c r="C88" s="47"/>
      <c r="D88" s="48"/>
      <c r="E88" s="49"/>
      <c r="F88" s="50"/>
      <c r="G88" s="42"/>
      <c r="H88" s="44"/>
      <c r="I88" s="44"/>
      <c r="J88" s="44"/>
      <c r="K88" s="44"/>
    </row>
    <row r="89" spans="1:11" s="43" customFormat="1" x14ac:dyDescent="0.2">
      <c r="A89" s="54" t="s">
        <v>17</v>
      </c>
      <c r="B89" s="57" t="s">
        <v>143</v>
      </c>
      <c r="C89" s="47">
        <v>121.59</v>
      </c>
      <c r="D89" s="58" t="s">
        <v>144</v>
      </c>
      <c r="E89" s="52"/>
      <c r="F89" s="50">
        <f t="shared" ref="F89:F96" si="3">C89*E89</f>
        <v>0</v>
      </c>
      <c r="G89" s="42"/>
      <c r="H89" s="44"/>
      <c r="I89" s="44"/>
      <c r="J89" s="44"/>
      <c r="K89" s="44"/>
    </row>
    <row r="90" spans="1:11" s="60" customFormat="1" ht="16.5" customHeight="1" x14ac:dyDescent="0.2">
      <c r="A90" s="54" t="s">
        <v>20</v>
      </c>
      <c r="B90" s="57" t="s">
        <v>145</v>
      </c>
      <c r="C90" s="47">
        <v>88.51</v>
      </c>
      <c r="D90" s="58" t="s">
        <v>19</v>
      </c>
      <c r="E90" s="52"/>
      <c r="F90" s="50">
        <f t="shared" si="3"/>
        <v>0</v>
      </c>
      <c r="G90" s="47"/>
      <c r="H90" s="59"/>
      <c r="I90" s="59"/>
      <c r="J90" s="59"/>
      <c r="K90" s="59"/>
    </row>
    <row r="91" spans="1:11" s="60" customFormat="1" ht="14.25" customHeight="1" x14ac:dyDescent="0.2">
      <c r="A91" s="54" t="s">
        <v>22</v>
      </c>
      <c r="B91" s="57" t="s">
        <v>146</v>
      </c>
      <c r="C91" s="47">
        <v>21.5</v>
      </c>
      <c r="D91" s="58" t="s">
        <v>19</v>
      </c>
      <c r="E91" s="52"/>
      <c r="F91" s="50">
        <f t="shared" si="3"/>
        <v>0</v>
      </c>
      <c r="G91" s="47"/>
      <c r="H91" s="59"/>
      <c r="I91" s="59"/>
      <c r="J91" s="59"/>
      <c r="K91" s="59"/>
    </row>
    <row r="92" spans="1:11" s="60" customFormat="1" ht="17.25" customHeight="1" x14ac:dyDescent="0.2">
      <c r="A92" s="54" t="s">
        <v>24</v>
      </c>
      <c r="B92" s="57" t="s">
        <v>147</v>
      </c>
      <c r="C92" s="47">
        <v>1381.6</v>
      </c>
      <c r="D92" s="58" t="s">
        <v>19</v>
      </c>
      <c r="E92" s="52"/>
      <c r="F92" s="50">
        <f t="shared" si="3"/>
        <v>0</v>
      </c>
      <c r="G92" s="47"/>
      <c r="H92" s="59"/>
      <c r="I92" s="59"/>
      <c r="J92" s="59"/>
      <c r="K92" s="59"/>
    </row>
    <row r="93" spans="1:11" s="60" customFormat="1" x14ac:dyDescent="0.2">
      <c r="A93" s="54" t="s">
        <v>27</v>
      </c>
      <c r="B93" s="57" t="s">
        <v>148</v>
      </c>
      <c r="C93" s="47">
        <v>1053.24</v>
      </c>
      <c r="D93" s="58" t="s">
        <v>19</v>
      </c>
      <c r="E93" s="52"/>
      <c r="F93" s="50">
        <f t="shared" si="3"/>
        <v>0</v>
      </c>
      <c r="G93" s="47"/>
      <c r="H93" s="59"/>
      <c r="I93" s="59"/>
      <c r="J93" s="59"/>
      <c r="K93" s="59"/>
    </row>
    <row r="94" spans="1:11" s="60" customFormat="1" x14ac:dyDescent="0.2">
      <c r="A94" s="54" t="s">
        <v>29</v>
      </c>
      <c r="B94" s="57" t="s">
        <v>149</v>
      </c>
      <c r="C94" s="47">
        <v>216.27</v>
      </c>
      <c r="D94" s="58" t="s">
        <v>31</v>
      </c>
      <c r="E94" s="52"/>
      <c r="F94" s="50">
        <f t="shared" si="3"/>
        <v>0</v>
      </c>
      <c r="G94" s="47"/>
      <c r="H94" s="59"/>
      <c r="I94" s="59"/>
      <c r="J94" s="59"/>
      <c r="K94" s="59"/>
    </row>
    <row r="95" spans="1:11" s="60" customFormat="1" x14ac:dyDescent="0.2">
      <c r="A95" s="54" t="s">
        <v>32</v>
      </c>
      <c r="B95" s="65" t="s">
        <v>150</v>
      </c>
      <c r="C95" s="66">
        <v>48.76</v>
      </c>
      <c r="D95" s="67" t="s">
        <v>19</v>
      </c>
      <c r="E95" s="52"/>
      <c r="F95" s="50">
        <f t="shared" si="3"/>
        <v>0</v>
      </c>
      <c r="G95" s="47"/>
      <c r="H95" s="59"/>
      <c r="I95" s="59"/>
      <c r="J95" s="59"/>
      <c r="K95" s="59"/>
    </row>
    <row r="96" spans="1:11" s="60" customFormat="1" ht="25.5" x14ac:dyDescent="0.2">
      <c r="A96" s="54" t="s">
        <v>151</v>
      </c>
      <c r="B96" s="72" t="s">
        <v>152</v>
      </c>
      <c r="C96" s="69">
        <v>345</v>
      </c>
      <c r="D96" s="67" t="s">
        <v>19</v>
      </c>
      <c r="F96" s="50">
        <f t="shared" si="3"/>
        <v>0</v>
      </c>
      <c r="H96" s="59"/>
      <c r="I96" s="59"/>
      <c r="J96" s="59"/>
      <c r="K96" s="59"/>
    </row>
    <row r="97" spans="1:11" s="60" customFormat="1" x14ac:dyDescent="0.2">
      <c r="A97" s="54" t="s">
        <v>153</v>
      </c>
      <c r="B97" s="73" t="s">
        <v>154</v>
      </c>
      <c r="C97" s="47">
        <v>36.04</v>
      </c>
      <c r="D97" s="58" t="s">
        <v>19</v>
      </c>
      <c r="E97" s="52"/>
      <c r="F97" s="50">
        <f>C97*E97</f>
        <v>0</v>
      </c>
      <c r="G97" s="61"/>
      <c r="H97" s="59"/>
      <c r="I97" s="59"/>
      <c r="J97" s="59"/>
      <c r="K97" s="59"/>
    </row>
    <row r="98" spans="1:11" s="60" customFormat="1" x14ac:dyDescent="0.2">
      <c r="A98" s="54" t="s">
        <v>60</v>
      </c>
      <c r="B98" s="57" t="s">
        <v>155</v>
      </c>
      <c r="C98" s="47">
        <v>152.81</v>
      </c>
      <c r="D98" s="58" t="s">
        <v>19</v>
      </c>
      <c r="E98" s="52"/>
      <c r="F98" s="50">
        <f>C98*E98</f>
        <v>0</v>
      </c>
      <c r="G98" s="61">
        <f>SUM(F89:F98)</f>
        <v>0</v>
      </c>
      <c r="H98" s="59"/>
      <c r="I98" s="59"/>
      <c r="J98" s="59"/>
      <c r="K98" s="59"/>
    </row>
    <row r="99" spans="1:11" s="60" customFormat="1" x14ac:dyDescent="0.2">
      <c r="A99" s="54"/>
      <c r="B99" s="57"/>
      <c r="C99" s="47"/>
      <c r="D99" s="58"/>
      <c r="E99" s="52"/>
      <c r="F99" s="50"/>
      <c r="G99" s="61"/>
      <c r="H99" s="59"/>
      <c r="I99" s="59"/>
      <c r="J99" s="59"/>
      <c r="K99" s="59"/>
    </row>
    <row r="100" spans="1:11" s="43" customFormat="1" ht="15" customHeight="1" x14ac:dyDescent="0.2">
      <c r="A100" s="38" t="s">
        <v>156</v>
      </c>
      <c r="B100" s="39" t="s">
        <v>157</v>
      </c>
      <c r="C100" s="47"/>
      <c r="D100" s="48"/>
      <c r="E100" s="49"/>
      <c r="F100" s="50"/>
      <c r="G100" s="42"/>
      <c r="H100" s="44"/>
      <c r="I100" s="44"/>
      <c r="J100" s="44"/>
      <c r="K100" s="44"/>
    </row>
    <row r="101" spans="1:11" s="60" customFormat="1" x14ac:dyDescent="0.2">
      <c r="A101" s="54" t="s">
        <v>17</v>
      </c>
      <c r="B101" s="57" t="s">
        <v>158</v>
      </c>
      <c r="C101" s="47">
        <v>7471.58</v>
      </c>
      <c r="D101" s="58" t="s">
        <v>19</v>
      </c>
      <c r="E101" s="52"/>
      <c r="F101" s="50">
        <f t="shared" ref="F101:F106" si="4">C101*E101</f>
        <v>0</v>
      </c>
      <c r="G101" s="47"/>
      <c r="H101" s="59"/>
      <c r="I101" s="59"/>
      <c r="J101" s="59"/>
      <c r="K101" s="59"/>
    </row>
    <row r="102" spans="1:11" s="60" customFormat="1" x14ac:dyDescent="0.2">
      <c r="A102" s="54" t="s">
        <v>20</v>
      </c>
      <c r="B102" s="57" t="s">
        <v>159</v>
      </c>
      <c r="C102" s="47">
        <v>1367.2</v>
      </c>
      <c r="D102" s="58" t="s">
        <v>19</v>
      </c>
      <c r="E102" s="52"/>
      <c r="F102" s="50">
        <f t="shared" si="4"/>
        <v>0</v>
      </c>
      <c r="G102" s="47"/>
      <c r="H102" s="59"/>
      <c r="I102" s="59"/>
      <c r="J102" s="59"/>
      <c r="K102" s="59"/>
    </row>
    <row r="103" spans="1:11" s="60" customFormat="1" x14ac:dyDescent="0.2">
      <c r="A103" s="54" t="s">
        <v>22</v>
      </c>
      <c r="B103" s="65" t="s">
        <v>160</v>
      </c>
      <c r="C103" s="47">
        <v>3455.04</v>
      </c>
      <c r="D103" s="58" t="s">
        <v>19</v>
      </c>
      <c r="E103" s="52"/>
      <c r="F103" s="50">
        <f t="shared" si="4"/>
        <v>0</v>
      </c>
      <c r="G103" s="47"/>
      <c r="H103" s="59"/>
      <c r="I103" s="59"/>
      <c r="J103" s="59"/>
      <c r="K103" s="59"/>
    </row>
    <row r="104" spans="1:11" s="60" customFormat="1" x14ac:dyDescent="0.2">
      <c r="A104" s="54" t="s">
        <v>24</v>
      </c>
      <c r="B104" s="57" t="s">
        <v>161</v>
      </c>
      <c r="C104" s="47">
        <f>C103</f>
        <v>3455.04</v>
      </c>
      <c r="D104" s="58" t="s">
        <v>19</v>
      </c>
      <c r="E104" s="52"/>
      <c r="F104" s="50">
        <f t="shared" si="4"/>
        <v>0</v>
      </c>
      <c r="G104" s="47"/>
      <c r="H104" s="59"/>
      <c r="I104" s="59"/>
      <c r="J104" s="59"/>
      <c r="K104" s="59"/>
    </row>
    <row r="105" spans="1:11" s="60" customFormat="1" x14ac:dyDescent="0.2">
      <c r="A105" s="54" t="s">
        <v>27</v>
      </c>
      <c r="B105" s="57" t="s">
        <v>162</v>
      </c>
      <c r="C105" s="47">
        <v>533.6</v>
      </c>
      <c r="D105" s="58" t="s">
        <v>163</v>
      </c>
      <c r="E105" s="52"/>
      <c r="F105" s="50">
        <f t="shared" si="4"/>
        <v>0</v>
      </c>
      <c r="G105" s="47"/>
      <c r="H105" s="59"/>
      <c r="I105" s="59"/>
      <c r="J105" s="59"/>
      <c r="K105" s="59"/>
    </row>
    <row r="106" spans="1:11" s="60" customFormat="1" x14ac:dyDescent="0.2">
      <c r="A106" s="54" t="s">
        <v>29</v>
      </c>
      <c r="B106" s="57" t="s">
        <v>164</v>
      </c>
      <c r="C106" s="47">
        <v>1849.2</v>
      </c>
      <c r="D106" s="58" t="s">
        <v>163</v>
      </c>
      <c r="E106" s="52"/>
      <c r="F106" s="50">
        <f t="shared" si="4"/>
        <v>0</v>
      </c>
      <c r="G106" s="61">
        <f>SUM(F101:F106)</f>
        <v>0</v>
      </c>
      <c r="H106" s="59"/>
      <c r="I106" s="59"/>
      <c r="J106" s="59"/>
      <c r="K106" s="59"/>
    </row>
    <row r="107" spans="1:11" s="60" customFormat="1" x14ac:dyDescent="0.2">
      <c r="A107" s="54"/>
      <c r="B107" s="57"/>
      <c r="C107" s="47"/>
      <c r="D107" s="58"/>
      <c r="E107" s="52"/>
      <c r="F107" s="50"/>
      <c r="G107" s="47"/>
      <c r="H107" s="59"/>
      <c r="I107" s="59"/>
      <c r="J107" s="59"/>
      <c r="K107" s="59"/>
    </row>
    <row r="108" spans="1:11" s="60" customFormat="1" x14ac:dyDescent="0.2">
      <c r="A108" s="74" t="s">
        <v>165</v>
      </c>
      <c r="B108" s="62" t="s">
        <v>166</v>
      </c>
      <c r="C108" s="47"/>
      <c r="D108" s="58"/>
      <c r="E108" s="52"/>
      <c r="F108" s="50"/>
      <c r="G108" s="47"/>
      <c r="H108" s="59"/>
      <c r="I108" s="59"/>
      <c r="J108" s="59"/>
      <c r="K108" s="59"/>
    </row>
    <row r="109" spans="1:11" s="60" customFormat="1" ht="27.75" customHeight="1" x14ac:dyDescent="0.2">
      <c r="A109" s="54" t="s">
        <v>17</v>
      </c>
      <c r="B109" s="72" t="s">
        <v>167</v>
      </c>
      <c r="C109" s="47">
        <v>1932.78</v>
      </c>
      <c r="D109" s="58" t="s">
        <v>19</v>
      </c>
      <c r="E109" s="52"/>
      <c r="F109" s="50">
        <f t="shared" ref="F109:F110" si="5">C109*E109</f>
        <v>0</v>
      </c>
      <c r="G109" s="47"/>
      <c r="H109" s="59"/>
      <c r="I109" s="59"/>
      <c r="J109" s="59"/>
      <c r="K109" s="59"/>
    </row>
    <row r="110" spans="1:11" s="60" customFormat="1" ht="26.25" customHeight="1" x14ac:dyDescent="0.2">
      <c r="A110" s="54" t="s">
        <v>20</v>
      </c>
      <c r="B110" s="72" t="s">
        <v>168</v>
      </c>
      <c r="C110" s="47">
        <v>570.17999999999995</v>
      </c>
      <c r="D110" s="58" t="s">
        <v>163</v>
      </c>
      <c r="E110" s="52"/>
      <c r="F110" s="50">
        <f t="shared" si="5"/>
        <v>0</v>
      </c>
      <c r="G110" s="47"/>
      <c r="H110" s="59"/>
      <c r="I110" s="59"/>
      <c r="J110" s="59"/>
      <c r="K110" s="59"/>
    </row>
    <row r="111" spans="1:11" s="60" customFormat="1" ht="27" customHeight="1" x14ac:dyDescent="0.2">
      <c r="A111" s="54" t="s">
        <v>22</v>
      </c>
      <c r="B111" s="75" t="s">
        <v>169</v>
      </c>
      <c r="C111" s="47"/>
      <c r="D111" s="58"/>
      <c r="E111" s="52"/>
      <c r="F111" s="50"/>
      <c r="G111" s="47"/>
      <c r="H111" s="59"/>
      <c r="I111" s="59"/>
      <c r="J111" s="59"/>
      <c r="K111" s="59"/>
    </row>
    <row r="112" spans="1:11" s="60" customFormat="1" ht="15" customHeight="1" x14ac:dyDescent="0.2">
      <c r="A112" s="54" t="s">
        <v>170</v>
      </c>
      <c r="B112" s="57" t="s">
        <v>171</v>
      </c>
      <c r="C112" s="47">
        <v>483.76</v>
      </c>
      <c r="D112" s="58" t="s">
        <v>19</v>
      </c>
      <c r="E112" s="52"/>
      <c r="F112" s="50">
        <f>C112*E112</f>
        <v>0</v>
      </c>
      <c r="G112" s="47"/>
      <c r="H112" s="59"/>
      <c r="I112" s="59"/>
      <c r="J112" s="59"/>
      <c r="K112" s="59"/>
    </row>
    <row r="113" spans="1:11" s="60" customFormat="1" ht="15" customHeight="1" x14ac:dyDescent="0.2">
      <c r="A113" s="54" t="s">
        <v>172</v>
      </c>
      <c r="B113" s="57" t="s">
        <v>173</v>
      </c>
      <c r="C113" s="47">
        <v>230.47</v>
      </c>
      <c r="D113" s="58" t="s">
        <v>19</v>
      </c>
      <c r="E113" s="52"/>
      <c r="F113" s="50">
        <f>C113*E113</f>
        <v>0</v>
      </c>
      <c r="H113" s="59"/>
      <c r="I113" s="59"/>
      <c r="J113" s="59"/>
      <c r="K113" s="59"/>
    </row>
    <row r="114" spans="1:11" s="60" customFormat="1" ht="12" customHeight="1" x14ac:dyDescent="0.2">
      <c r="A114" s="58" t="s">
        <v>174</v>
      </c>
      <c r="B114" s="65" t="s">
        <v>175</v>
      </c>
      <c r="C114" s="66">
        <v>90.54</v>
      </c>
      <c r="D114" s="67" t="s">
        <v>163</v>
      </c>
      <c r="E114" s="52"/>
      <c r="F114" s="50">
        <f t="shared" ref="F114" si="6">C114*E114</f>
        <v>0</v>
      </c>
      <c r="G114" s="61">
        <f>SUM(F109:F114)</f>
        <v>0</v>
      </c>
      <c r="H114" s="59"/>
      <c r="I114" s="59"/>
      <c r="J114" s="59"/>
      <c r="K114" s="59"/>
    </row>
    <row r="115" spans="1:11" s="60" customFormat="1" x14ac:dyDescent="0.2">
      <c r="B115" s="57"/>
      <c r="C115" s="47"/>
      <c r="D115" s="58"/>
      <c r="E115" s="52"/>
      <c r="F115" s="50"/>
      <c r="G115" s="61"/>
      <c r="H115" s="59"/>
      <c r="I115" s="59"/>
      <c r="J115" s="59"/>
      <c r="K115" s="59"/>
    </row>
    <row r="116" spans="1:11" s="60" customFormat="1" x14ac:dyDescent="0.2">
      <c r="A116" s="74" t="s">
        <v>176</v>
      </c>
      <c r="B116" s="62" t="s">
        <v>177</v>
      </c>
      <c r="C116" s="47"/>
      <c r="D116" s="58"/>
      <c r="E116" s="52"/>
      <c r="F116" s="50"/>
      <c r="G116" s="47"/>
      <c r="H116" s="59"/>
      <c r="I116" s="59"/>
      <c r="J116" s="59"/>
      <c r="K116" s="59"/>
    </row>
    <row r="117" spans="1:11" s="60" customFormat="1" ht="25.5" x14ac:dyDescent="0.2">
      <c r="A117" s="54" t="s">
        <v>17</v>
      </c>
      <c r="B117" s="65" t="s">
        <v>178</v>
      </c>
      <c r="C117" s="47">
        <v>233.94</v>
      </c>
      <c r="D117" s="58" t="s">
        <v>19</v>
      </c>
      <c r="E117" s="52"/>
      <c r="F117" s="50">
        <f>C117*E117</f>
        <v>0</v>
      </c>
      <c r="G117" s="47"/>
      <c r="H117" s="59"/>
      <c r="I117" s="59"/>
      <c r="J117" s="59"/>
      <c r="K117" s="59"/>
    </row>
    <row r="118" spans="1:11" s="60" customFormat="1" ht="25.5" x14ac:dyDescent="0.2">
      <c r="A118" s="54" t="s">
        <v>20</v>
      </c>
      <c r="B118" s="65" t="s">
        <v>179</v>
      </c>
      <c r="C118" s="47">
        <v>24.14</v>
      </c>
      <c r="D118" s="58" t="s">
        <v>19</v>
      </c>
      <c r="E118" s="52"/>
      <c r="F118" s="50">
        <f>C118*E118</f>
        <v>0</v>
      </c>
      <c r="G118" s="61">
        <f>SUM(F117:F118)</f>
        <v>0</v>
      </c>
      <c r="H118" s="59"/>
      <c r="I118" s="59"/>
      <c r="J118" s="59"/>
      <c r="K118" s="59"/>
    </row>
    <row r="119" spans="1:11" s="60" customFormat="1" x14ac:dyDescent="0.2">
      <c r="B119" s="57"/>
      <c r="C119" s="47"/>
      <c r="D119" s="58"/>
      <c r="E119" s="52"/>
      <c r="F119" s="50"/>
      <c r="G119" s="47"/>
      <c r="H119" s="59"/>
      <c r="I119" s="59"/>
      <c r="J119" s="59"/>
      <c r="K119" s="59"/>
    </row>
    <row r="120" spans="1:11" s="60" customFormat="1" x14ac:dyDescent="0.2">
      <c r="A120" s="74" t="s">
        <v>180</v>
      </c>
      <c r="B120" s="62" t="s">
        <v>181</v>
      </c>
      <c r="C120" s="47"/>
      <c r="D120" s="58"/>
      <c r="E120" s="52"/>
      <c r="F120" s="50"/>
      <c r="G120" s="47"/>
      <c r="H120" s="59"/>
      <c r="I120" s="59"/>
      <c r="J120" s="59"/>
      <c r="K120" s="59"/>
    </row>
    <row r="121" spans="1:11" s="60" customFormat="1" ht="25.5" x14ac:dyDescent="0.2">
      <c r="A121" s="54" t="s">
        <v>17</v>
      </c>
      <c r="B121" s="65" t="s">
        <v>182</v>
      </c>
      <c r="C121" s="66">
        <v>14</v>
      </c>
      <c r="D121" s="67" t="s">
        <v>26</v>
      </c>
      <c r="E121" s="52"/>
      <c r="F121" s="50">
        <f t="shared" ref="F121:F126" si="7">C121*E121</f>
        <v>0</v>
      </c>
      <c r="G121" s="47"/>
      <c r="H121" s="70"/>
      <c r="I121" s="59"/>
      <c r="J121" s="59"/>
      <c r="K121" s="59"/>
    </row>
    <row r="122" spans="1:11" s="60" customFormat="1" ht="25.5" x14ac:dyDescent="0.2">
      <c r="A122" s="54" t="s">
        <v>20</v>
      </c>
      <c r="B122" s="65" t="s">
        <v>183</v>
      </c>
      <c r="C122" s="66">
        <v>6</v>
      </c>
      <c r="D122" s="67" t="s">
        <v>26</v>
      </c>
      <c r="E122" s="52"/>
      <c r="F122" s="50">
        <f t="shared" si="7"/>
        <v>0</v>
      </c>
      <c r="G122" s="47"/>
      <c r="H122" s="70"/>
      <c r="I122" s="59"/>
      <c r="J122" s="59"/>
      <c r="K122" s="59"/>
    </row>
    <row r="123" spans="1:11" s="60" customFormat="1" ht="25.5" x14ac:dyDescent="0.2">
      <c r="A123" s="54" t="s">
        <v>22</v>
      </c>
      <c r="B123" s="65" t="s">
        <v>184</v>
      </c>
      <c r="C123" s="66">
        <v>3</v>
      </c>
      <c r="D123" s="67" t="s">
        <v>26</v>
      </c>
      <c r="E123" s="52"/>
      <c r="F123" s="50">
        <f t="shared" si="7"/>
        <v>0</v>
      </c>
      <c r="I123" s="59"/>
      <c r="J123" s="59"/>
      <c r="K123" s="59"/>
    </row>
    <row r="124" spans="1:11" s="60" customFormat="1" x14ac:dyDescent="0.2">
      <c r="A124" s="54" t="s">
        <v>24</v>
      </c>
      <c r="B124" s="65" t="s">
        <v>185</v>
      </c>
      <c r="C124" s="66">
        <v>16</v>
      </c>
      <c r="D124" s="67" t="s">
        <v>26</v>
      </c>
      <c r="E124" s="52"/>
      <c r="F124" s="50">
        <f t="shared" si="7"/>
        <v>0</v>
      </c>
      <c r="I124" s="59"/>
      <c r="J124" s="59"/>
      <c r="K124" s="59"/>
    </row>
    <row r="125" spans="1:11" s="60" customFormat="1" x14ac:dyDescent="0.2">
      <c r="A125" s="54" t="s">
        <v>27</v>
      </c>
      <c r="B125" s="57" t="s">
        <v>186</v>
      </c>
      <c r="C125" s="47">
        <v>20</v>
      </c>
      <c r="D125" s="58" t="s">
        <v>26</v>
      </c>
      <c r="E125" s="52"/>
      <c r="F125" s="50">
        <f t="shared" si="7"/>
        <v>0</v>
      </c>
      <c r="I125" s="59"/>
      <c r="J125" s="59"/>
      <c r="K125" s="59"/>
    </row>
    <row r="126" spans="1:11" s="60" customFormat="1" ht="25.5" x14ac:dyDescent="0.2">
      <c r="A126" s="54" t="s">
        <v>29</v>
      </c>
      <c r="B126" s="65" t="s">
        <v>187</v>
      </c>
      <c r="C126" s="66">
        <v>10.56</v>
      </c>
      <c r="D126" s="67" t="s">
        <v>19</v>
      </c>
      <c r="E126" s="52"/>
      <c r="F126" s="50">
        <f t="shared" si="7"/>
        <v>0</v>
      </c>
      <c r="G126" s="61">
        <f>SUM(F121:F126)</f>
        <v>0</v>
      </c>
      <c r="H126" s="70"/>
      <c r="I126" s="59"/>
      <c r="J126" s="59"/>
      <c r="K126" s="59"/>
    </row>
    <row r="127" spans="1:11" s="60" customFormat="1" x14ac:dyDescent="0.2">
      <c r="A127" s="54"/>
      <c r="B127" s="57"/>
      <c r="C127" s="47"/>
      <c r="D127" s="58"/>
      <c r="E127" s="52"/>
      <c r="F127" s="50"/>
      <c r="G127" s="47"/>
      <c r="H127" s="70"/>
      <c r="I127" s="59"/>
      <c r="J127" s="59"/>
      <c r="K127" s="59"/>
    </row>
    <row r="128" spans="1:11" s="60" customFormat="1" x14ac:dyDescent="0.2">
      <c r="A128" s="74" t="s">
        <v>188</v>
      </c>
      <c r="B128" s="62" t="s">
        <v>189</v>
      </c>
      <c r="C128" s="47"/>
      <c r="D128" s="58"/>
      <c r="E128" s="52"/>
      <c r="F128" s="50"/>
      <c r="G128" s="47"/>
      <c r="H128" s="59"/>
      <c r="I128" s="59"/>
      <c r="J128" s="59"/>
      <c r="K128" s="59"/>
    </row>
    <row r="129" spans="1:11" s="60" customFormat="1" x14ac:dyDescent="0.2">
      <c r="A129" s="54" t="s">
        <v>17</v>
      </c>
      <c r="B129" s="57" t="s">
        <v>190</v>
      </c>
      <c r="C129" s="47">
        <v>1855</v>
      </c>
      <c r="D129" s="58" t="s">
        <v>19</v>
      </c>
      <c r="E129" s="52"/>
      <c r="F129" s="50">
        <f>C129*E129</f>
        <v>0</v>
      </c>
      <c r="G129" s="47"/>
      <c r="H129" s="59"/>
      <c r="I129" s="59"/>
      <c r="J129" s="59"/>
      <c r="K129" s="59"/>
    </row>
    <row r="130" spans="1:11" s="60" customFormat="1" x14ac:dyDescent="0.2">
      <c r="A130" s="54" t="s">
        <v>20</v>
      </c>
      <c r="B130" s="57" t="s">
        <v>191</v>
      </c>
      <c r="C130" s="47">
        <v>65</v>
      </c>
      <c r="D130" s="58" t="s">
        <v>19</v>
      </c>
      <c r="E130" s="52"/>
      <c r="F130" s="50">
        <f>C130*E130</f>
        <v>0</v>
      </c>
      <c r="G130" s="47"/>
      <c r="H130" s="59"/>
      <c r="I130" s="59"/>
      <c r="J130" s="59"/>
      <c r="K130" s="59"/>
    </row>
    <row r="131" spans="1:11" s="60" customFormat="1" x14ac:dyDescent="0.2">
      <c r="A131" s="54" t="s">
        <v>22</v>
      </c>
      <c r="B131" s="57" t="s">
        <v>192</v>
      </c>
      <c r="C131" s="47">
        <v>180</v>
      </c>
      <c r="D131" s="58" t="s">
        <v>19</v>
      </c>
      <c r="E131" s="52"/>
      <c r="F131" s="50">
        <f>C131*E131</f>
        <v>0</v>
      </c>
      <c r="G131" s="61"/>
      <c r="H131" s="59"/>
      <c r="I131" s="59"/>
      <c r="J131" s="59"/>
      <c r="K131" s="59"/>
    </row>
    <row r="132" spans="1:11" s="60" customFormat="1" x14ac:dyDescent="0.2">
      <c r="A132" s="54" t="s">
        <v>24</v>
      </c>
      <c r="B132" s="57" t="s">
        <v>193</v>
      </c>
      <c r="C132" s="47">
        <v>65</v>
      </c>
      <c r="D132" s="58" t="s">
        <v>163</v>
      </c>
      <c r="E132" s="52"/>
      <c r="F132" s="50">
        <f>C132*E132</f>
        <v>0</v>
      </c>
      <c r="G132" s="61">
        <f>SUM(F129:F132)</f>
        <v>0</v>
      </c>
      <c r="H132" s="59"/>
      <c r="I132" s="59"/>
      <c r="J132" s="59"/>
      <c r="K132" s="59"/>
    </row>
    <row r="133" spans="1:11" s="60" customFormat="1" x14ac:dyDescent="0.2">
      <c r="B133" s="57"/>
      <c r="C133" s="47"/>
      <c r="D133" s="58"/>
      <c r="E133" s="52"/>
      <c r="F133" s="50"/>
      <c r="G133" s="47"/>
      <c r="H133" s="59"/>
      <c r="I133" s="59"/>
      <c r="J133" s="59"/>
      <c r="K133" s="59"/>
    </row>
    <row r="134" spans="1:11" s="60" customFormat="1" x14ac:dyDescent="0.2">
      <c r="A134" s="74" t="s">
        <v>194</v>
      </c>
      <c r="B134" s="62" t="s">
        <v>195</v>
      </c>
      <c r="C134" s="61"/>
      <c r="D134" s="58"/>
      <c r="E134" s="52"/>
      <c r="F134" s="50"/>
      <c r="G134" s="47"/>
      <c r="H134" s="59"/>
      <c r="I134" s="59"/>
      <c r="J134" s="59"/>
      <c r="K134" s="59"/>
    </row>
    <row r="135" spans="1:11" s="60" customFormat="1" x14ac:dyDescent="0.2">
      <c r="B135" s="62" t="s">
        <v>196</v>
      </c>
      <c r="C135" s="47"/>
      <c r="D135" s="58"/>
      <c r="E135" s="52"/>
      <c r="F135" s="47"/>
      <c r="G135" s="47"/>
      <c r="H135" s="59"/>
      <c r="I135" s="59"/>
      <c r="J135" s="59"/>
      <c r="K135" s="59"/>
    </row>
    <row r="136" spans="1:11" s="60" customFormat="1" ht="25.5" x14ac:dyDescent="0.2">
      <c r="A136" s="54" t="s">
        <v>197</v>
      </c>
      <c r="B136" s="65" t="s">
        <v>198</v>
      </c>
      <c r="C136" s="47">
        <v>40.85</v>
      </c>
      <c r="D136" s="58" t="s">
        <v>163</v>
      </c>
      <c r="E136" s="52"/>
      <c r="F136" s="50">
        <f>C136*E136</f>
        <v>0</v>
      </c>
      <c r="G136" s="47"/>
      <c r="H136" s="59"/>
      <c r="I136" s="59"/>
      <c r="J136" s="59"/>
      <c r="K136" s="59"/>
    </row>
    <row r="137" spans="1:11" s="60" customFormat="1" ht="25.5" x14ac:dyDescent="0.2">
      <c r="A137" s="76" t="s">
        <v>199</v>
      </c>
      <c r="B137" s="65" t="s">
        <v>200</v>
      </c>
      <c r="C137" s="47">
        <v>60</v>
      </c>
      <c r="D137" s="58" t="s">
        <v>163</v>
      </c>
      <c r="E137" s="52"/>
      <c r="F137" s="50">
        <f>C137*E137</f>
        <v>0</v>
      </c>
      <c r="G137" s="47"/>
      <c r="H137" s="59"/>
      <c r="I137" s="59"/>
      <c r="J137" s="59"/>
      <c r="K137" s="59"/>
    </row>
    <row r="138" spans="1:11" s="60" customFormat="1" ht="25.5" x14ac:dyDescent="0.2">
      <c r="A138" s="54" t="s">
        <v>201</v>
      </c>
      <c r="B138" s="65" t="s">
        <v>202</v>
      </c>
      <c r="C138" s="47">
        <v>5.9</v>
      </c>
      <c r="D138" s="58" t="s">
        <v>19</v>
      </c>
      <c r="E138" s="52"/>
      <c r="F138" s="50">
        <f>C138*E138</f>
        <v>0</v>
      </c>
      <c r="G138" s="47"/>
      <c r="H138" s="59"/>
      <c r="I138" s="59"/>
      <c r="J138" s="59"/>
      <c r="K138" s="59"/>
    </row>
    <row r="139" spans="1:11" s="60" customFormat="1" ht="25.5" x14ac:dyDescent="0.2">
      <c r="A139" s="54" t="s">
        <v>174</v>
      </c>
      <c r="B139" s="65" t="s">
        <v>203</v>
      </c>
      <c r="C139" s="47">
        <v>11.13</v>
      </c>
      <c r="D139" s="58" t="s">
        <v>163</v>
      </c>
      <c r="E139" s="52"/>
      <c r="F139" s="50">
        <f>C139*E139</f>
        <v>0</v>
      </c>
      <c r="G139" s="47"/>
      <c r="H139" s="59"/>
      <c r="I139" s="59"/>
      <c r="J139" s="59"/>
      <c r="K139" s="59"/>
    </row>
    <row r="140" spans="1:11" s="60" customFormat="1" x14ac:dyDescent="0.2">
      <c r="A140" s="54" t="s">
        <v>204</v>
      </c>
      <c r="B140" s="65" t="s">
        <v>205</v>
      </c>
      <c r="C140" s="47">
        <v>10.5</v>
      </c>
      <c r="D140" s="58" t="s">
        <v>163</v>
      </c>
      <c r="E140" s="52"/>
      <c r="F140" s="50">
        <f>C140*E140</f>
        <v>0</v>
      </c>
      <c r="G140" s="61">
        <f>SUM(F136:F140)</f>
        <v>0</v>
      </c>
      <c r="H140" s="59"/>
      <c r="I140" s="59"/>
      <c r="J140" s="59"/>
      <c r="K140" s="59"/>
    </row>
    <row r="141" spans="1:11" s="60" customFormat="1" x14ac:dyDescent="0.2">
      <c r="B141" s="62" t="s">
        <v>206</v>
      </c>
      <c r="C141" s="47"/>
      <c r="D141" s="58"/>
      <c r="E141" s="52"/>
      <c r="F141" s="47"/>
      <c r="G141" s="47"/>
      <c r="H141" s="59"/>
      <c r="I141" s="59"/>
      <c r="J141" s="59"/>
      <c r="K141" s="59"/>
    </row>
    <row r="142" spans="1:11" s="60" customFormat="1" ht="25.5" x14ac:dyDescent="0.2">
      <c r="A142" s="54" t="s">
        <v>197</v>
      </c>
      <c r="B142" s="65" t="s">
        <v>198</v>
      </c>
      <c r="C142" s="47">
        <v>50.45</v>
      </c>
      <c r="D142" s="58" t="s">
        <v>163</v>
      </c>
      <c r="E142" s="52"/>
      <c r="F142" s="50">
        <f>C142*E142</f>
        <v>0</v>
      </c>
      <c r="G142" s="47"/>
      <c r="H142" s="59"/>
      <c r="I142" s="59"/>
      <c r="J142" s="59"/>
      <c r="K142" s="59"/>
    </row>
    <row r="143" spans="1:11" s="60" customFormat="1" ht="25.5" x14ac:dyDescent="0.2">
      <c r="A143" s="76" t="s">
        <v>199</v>
      </c>
      <c r="B143" s="65" t="s">
        <v>200</v>
      </c>
      <c r="C143" s="47">
        <v>72</v>
      </c>
      <c r="D143" s="58" t="s">
        <v>163</v>
      </c>
      <c r="E143" s="52"/>
      <c r="F143" s="50">
        <f>C143*E143</f>
        <v>0</v>
      </c>
      <c r="G143" s="47"/>
      <c r="H143" s="59"/>
      <c r="I143" s="59"/>
      <c r="J143" s="59"/>
      <c r="K143" s="59"/>
    </row>
    <row r="144" spans="1:11" s="60" customFormat="1" ht="25.5" x14ac:dyDescent="0.2">
      <c r="A144" s="54" t="s">
        <v>201</v>
      </c>
      <c r="B144" s="65" t="s">
        <v>202</v>
      </c>
      <c r="C144" s="47">
        <v>6.54</v>
      </c>
      <c r="D144" s="58" t="s">
        <v>19</v>
      </c>
      <c r="E144" s="52"/>
      <c r="F144" s="50">
        <f>C144*E144</f>
        <v>0</v>
      </c>
      <c r="G144" s="47"/>
      <c r="H144" s="59"/>
      <c r="I144" s="59"/>
      <c r="J144" s="59"/>
      <c r="K144" s="59"/>
    </row>
    <row r="145" spans="1:11" s="60" customFormat="1" ht="25.5" x14ac:dyDescent="0.2">
      <c r="A145" s="54" t="s">
        <v>174</v>
      </c>
      <c r="B145" s="65" t="s">
        <v>203</v>
      </c>
      <c r="C145" s="47">
        <v>9.61</v>
      </c>
      <c r="D145" s="58" t="s">
        <v>163</v>
      </c>
      <c r="E145" s="52"/>
      <c r="F145" s="50">
        <f>C145*E145</f>
        <v>0</v>
      </c>
      <c r="G145" s="47"/>
      <c r="H145" s="59"/>
      <c r="I145" s="59"/>
      <c r="J145" s="59"/>
      <c r="K145" s="59"/>
    </row>
    <row r="146" spans="1:11" s="60" customFormat="1" x14ac:dyDescent="0.2">
      <c r="A146" s="54" t="s">
        <v>204</v>
      </c>
      <c r="B146" s="65" t="s">
        <v>205</v>
      </c>
      <c r="C146" s="47">
        <v>12.56</v>
      </c>
      <c r="D146" s="58" t="s">
        <v>163</v>
      </c>
      <c r="E146" s="52"/>
      <c r="F146" s="50">
        <f>C146*E146</f>
        <v>0</v>
      </c>
      <c r="G146" s="61">
        <f>SUM(F142:F146)</f>
        <v>0</v>
      </c>
      <c r="H146" s="59"/>
      <c r="I146" s="59"/>
      <c r="J146" s="59"/>
      <c r="K146" s="59"/>
    </row>
    <row r="147" spans="1:11" s="60" customFormat="1" x14ac:dyDescent="0.2">
      <c r="A147" s="74"/>
      <c r="B147" s="57"/>
      <c r="C147" s="47"/>
      <c r="D147" s="58"/>
      <c r="E147" s="52"/>
      <c r="F147" s="47"/>
      <c r="G147" s="47"/>
      <c r="H147" s="59"/>
      <c r="I147" s="59"/>
      <c r="J147" s="59"/>
      <c r="K147" s="59"/>
    </row>
    <row r="148" spans="1:11" s="60" customFormat="1" x14ac:dyDescent="0.2">
      <c r="A148" s="74" t="s">
        <v>207</v>
      </c>
      <c r="B148" s="62" t="s">
        <v>208</v>
      </c>
      <c r="C148" s="47"/>
      <c r="D148" s="58"/>
      <c r="E148" s="52"/>
      <c r="F148" s="50"/>
      <c r="G148" s="47"/>
      <c r="H148" s="59"/>
      <c r="I148" s="59"/>
      <c r="J148" s="59"/>
      <c r="K148" s="59"/>
    </row>
    <row r="149" spans="1:11" s="60" customFormat="1" x14ac:dyDescent="0.2">
      <c r="A149" s="54" t="s">
        <v>17</v>
      </c>
      <c r="B149" s="57" t="s">
        <v>209</v>
      </c>
      <c r="C149" s="47">
        <v>20</v>
      </c>
      <c r="D149" s="58" t="s">
        <v>26</v>
      </c>
      <c r="E149" s="52"/>
      <c r="F149" s="50">
        <f t="shared" ref="F149:F154" si="8">C149*E149</f>
        <v>0</v>
      </c>
      <c r="G149" s="47"/>
      <c r="H149" s="59"/>
      <c r="I149" s="59"/>
      <c r="J149" s="59"/>
      <c r="K149" s="59"/>
    </row>
    <row r="150" spans="1:11" s="60" customFormat="1" x14ac:dyDescent="0.2">
      <c r="A150" s="54" t="s">
        <v>20</v>
      </c>
      <c r="B150" s="57" t="s">
        <v>210</v>
      </c>
      <c r="C150" s="47">
        <v>1</v>
      </c>
      <c r="D150" s="58" t="s">
        <v>26</v>
      </c>
      <c r="E150" s="52"/>
      <c r="F150" s="50">
        <f t="shared" si="8"/>
        <v>0</v>
      </c>
      <c r="G150" s="47"/>
      <c r="H150" s="59"/>
      <c r="I150" s="59"/>
      <c r="J150" s="59"/>
      <c r="K150" s="59"/>
    </row>
    <row r="151" spans="1:11" s="60" customFormat="1" ht="25.5" x14ac:dyDescent="0.2">
      <c r="A151" s="54" t="s">
        <v>22</v>
      </c>
      <c r="B151" s="57" t="s">
        <v>211</v>
      </c>
      <c r="C151" s="47">
        <v>19</v>
      </c>
      <c r="D151" s="58" t="s">
        <v>26</v>
      </c>
      <c r="E151" s="52"/>
      <c r="F151" s="50">
        <f t="shared" si="8"/>
        <v>0</v>
      </c>
      <c r="G151" s="47"/>
      <c r="H151" s="59"/>
      <c r="I151" s="59"/>
      <c r="J151" s="59"/>
      <c r="K151" s="59"/>
    </row>
    <row r="152" spans="1:11" s="60" customFormat="1" ht="12.75" customHeight="1" x14ac:dyDescent="0.2">
      <c r="A152" s="54" t="s">
        <v>24</v>
      </c>
      <c r="B152" s="57" t="s">
        <v>212</v>
      </c>
      <c r="C152" s="47">
        <v>1</v>
      </c>
      <c r="D152" s="58" t="s">
        <v>26</v>
      </c>
      <c r="E152" s="52"/>
      <c r="F152" s="50">
        <f t="shared" si="8"/>
        <v>0</v>
      </c>
      <c r="G152" s="47"/>
      <c r="H152" s="77"/>
      <c r="I152" s="59"/>
      <c r="J152" s="59"/>
      <c r="K152" s="59"/>
    </row>
    <row r="153" spans="1:11" s="60" customFormat="1" x14ac:dyDescent="0.2">
      <c r="A153" s="54" t="s">
        <v>27</v>
      </c>
      <c r="B153" s="57" t="s">
        <v>213</v>
      </c>
      <c r="C153" s="47">
        <v>8</v>
      </c>
      <c r="D153" s="58" t="s">
        <v>26</v>
      </c>
      <c r="E153" s="52"/>
      <c r="F153" s="50">
        <f t="shared" si="8"/>
        <v>0</v>
      </c>
      <c r="G153" s="47"/>
      <c r="H153" s="59"/>
      <c r="I153" s="59"/>
      <c r="J153" s="59"/>
      <c r="K153" s="59"/>
    </row>
    <row r="154" spans="1:11" s="60" customFormat="1" x14ac:dyDescent="0.2">
      <c r="A154" s="54" t="s">
        <v>29</v>
      </c>
      <c r="B154" s="57" t="s">
        <v>214</v>
      </c>
      <c r="C154" s="47">
        <v>8</v>
      </c>
      <c r="D154" s="58" t="s">
        <v>26</v>
      </c>
      <c r="E154" s="52"/>
      <c r="F154" s="50">
        <f t="shared" si="8"/>
        <v>0</v>
      </c>
      <c r="G154" s="47"/>
      <c r="H154" s="59"/>
      <c r="I154" s="59"/>
      <c r="J154" s="59"/>
      <c r="K154" s="59"/>
    </row>
    <row r="155" spans="1:11" s="60" customFormat="1" x14ac:dyDescent="0.2">
      <c r="A155" s="54" t="s">
        <v>32</v>
      </c>
      <c r="B155" s="57" t="s">
        <v>215</v>
      </c>
      <c r="C155" s="47">
        <v>9</v>
      </c>
      <c r="D155" s="58" t="s">
        <v>26</v>
      </c>
      <c r="E155" s="52"/>
      <c r="F155" s="50">
        <f>C155*E155</f>
        <v>0</v>
      </c>
      <c r="G155" s="47"/>
      <c r="H155" s="59"/>
      <c r="I155" s="59"/>
      <c r="J155" s="59"/>
      <c r="K155" s="59"/>
    </row>
    <row r="156" spans="1:11" s="60" customFormat="1" x14ac:dyDescent="0.2">
      <c r="A156" s="54" t="s">
        <v>151</v>
      </c>
      <c r="B156" s="57" t="s">
        <v>216</v>
      </c>
      <c r="C156" s="47">
        <v>9</v>
      </c>
      <c r="D156" s="58" t="s">
        <v>26</v>
      </c>
      <c r="E156" s="52"/>
      <c r="F156" s="50">
        <f t="shared" ref="F156:F169" si="9">C156*E156</f>
        <v>0</v>
      </c>
      <c r="G156" s="47"/>
      <c r="H156" s="59"/>
      <c r="I156" s="59"/>
      <c r="J156" s="59"/>
      <c r="K156" s="59"/>
    </row>
    <row r="157" spans="1:11" s="60" customFormat="1" x14ac:dyDescent="0.2">
      <c r="A157" s="54" t="s">
        <v>153</v>
      </c>
      <c r="B157" s="57" t="s">
        <v>217</v>
      </c>
      <c r="C157" s="47">
        <f>C149+C150</f>
        <v>21</v>
      </c>
      <c r="D157" s="58" t="s">
        <v>26</v>
      </c>
      <c r="E157" s="52"/>
      <c r="F157" s="50">
        <f t="shared" si="9"/>
        <v>0</v>
      </c>
      <c r="G157" s="47"/>
      <c r="H157" s="59"/>
      <c r="I157" s="59"/>
      <c r="J157" s="59"/>
      <c r="K157" s="59"/>
    </row>
    <row r="158" spans="1:11" s="60" customFormat="1" x14ac:dyDescent="0.2">
      <c r="A158" s="54" t="s">
        <v>38</v>
      </c>
      <c r="B158" s="57" t="s">
        <v>218</v>
      </c>
      <c r="C158" s="47">
        <v>10</v>
      </c>
      <c r="D158" s="58" t="s">
        <v>26</v>
      </c>
      <c r="E158" s="52"/>
      <c r="F158" s="50">
        <f t="shared" si="9"/>
        <v>0</v>
      </c>
      <c r="G158" s="47"/>
      <c r="H158" s="59"/>
      <c r="I158" s="59"/>
      <c r="J158" s="59"/>
      <c r="K158" s="59"/>
    </row>
    <row r="159" spans="1:11" s="60" customFormat="1" x14ac:dyDescent="0.2">
      <c r="A159" s="54" t="s">
        <v>219</v>
      </c>
      <c r="B159" s="57" t="s">
        <v>220</v>
      </c>
      <c r="C159" s="47">
        <v>10</v>
      </c>
      <c r="D159" s="58" t="s">
        <v>26</v>
      </c>
      <c r="E159" s="52"/>
      <c r="F159" s="50">
        <f t="shared" si="9"/>
        <v>0</v>
      </c>
      <c r="G159" s="47"/>
      <c r="H159" s="59"/>
      <c r="I159" s="59"/>
      <c r="J159" s="59"/>
      <c r="K159" s="59"/>
    </row>
    <row r="160" spans="1:11" s="60" customFormat="1" x14ac:dyDescent="0.2">
      <c r="A160" s="54" t="s">
        <v>221</v>
      </c>
      <c r="B160" s="57" t="s">
        <v>222</v>
      </c>
      <c r="C160" s="47">
        <v>8</v>
      </c>
      <c r="D160" s="58" t="s">
        <v>26</v>
      </c>
      <c r="E160" s="52"/>
      <c r="F160" s="50">
        <f t="shared" si="9"/>
        <v>0</v>
      </c>
      <c r="G160" s="47"/>
      <c r="H160" s="59"/>
      <c r="I160" s="59"/>
      <c r="J160" s="59"/>
      <c r="K160" s="59"/>
    </row>
    <row r="161" spans="1:11" s="60" customFormat="1" ht="15" x14ac:dyDescent="0.25">
      <c r="A161" s="54" t="s">
        <v>223</v>
      </c>
      <c r="B161" s="78" t="s">
        <v>224</v>
      </c>
      <c r="C161" s="47">
        <v>8</v>
      </c>
      <c r="D161" s="58" t="s">
        <v>26</v>
      </c>
      <c r="E161" s="52"/>
      <c r="F161" s="50">
        <f t="shared" si="9"/>
        <v>0</v>
      </c>
      <c r="G161" s="47"/>
      <c r="H161" s="59"/>
      <c r="I161" s="59"/>
      <c r="J161" s="59"/>
      <c r="K161" s="59"/>
    </row>
    <row r="162" spans="1:11" s="60" customFormat="1" x14ac:dyDescent="0.2">
      <c r="A162" s="54" t="s">
        <v>225</v>
      </c>
      <c r="B162" s="57" t="s">
        <v>226</v>
      </c>
      <c r="C162" s="47">
        <v>110.97</v>
      </c>
      <c r="D162" s="58" t="s">
        <v>227</v>
      </c>
      <c r="E162" s="52"/>
      <c r="F162" s="50">
        <f t="shared" si="9"/>
        <v>0</v>
      </c>
      <c r="G162" s="47"/>
      <c r="H162" s="59"/>
      <c r="I162" s="59"/>
      <c r="J162" s="59"/>
      <c r="K162" s="59"/>
    </row>
    <row r="163" spans="1:11" s="60" customFormat="1" x14ac:dyDescent="0.2">
      <c r="A163" s="54" t="s">
        <v>228</v>
      </c>
      <c r="B163" s="60" t="s">
        <v>229</v>
      </c>
      <c r="C163" s="47">
        <v>6</v>
      </c>
      <c r="D163" s="58" t="s">
        <v>26</v>
      </c>
      <c r="E163" s="52"/>
      <c r="F163" s="50">
        <f t="shared" si="9"/>
        <v>0</v>
      </c>
      <c r="H163" s="59"/>
      <c r="I163" s="59"/>
      <c r="J163" s="59"/>
      <c r="K163" s="59"/>
    </row>
    <row r="164" spans="1:11" s="60" customFormat="1" x14ac:dyDescent="0.2">
      <c r="A164" s="54" t="s">
        <v>230</v>
      </c>
      <c r="B164" s="57" t="s">
        <v>231</v>
      </c>
      <c r="C164" s="47">
        <v>9</v>
      </c>
      <c r="D164" s="58" t="s">
        <v>26</v>
      </c>
      <c r="E164" s="52"/>
      <c r="F164" s="50">
        <f t="shared" si="9"/>
        <v>0</v>
      </c>
      <c r="G164" s="47"/>
      <c r="H164" s="59"/>
      <c r="I164" s="59"/>
      <c r="J164" s="59"/>
      <c r="K164" s="59"/>
    </row>
    <row r="165" spans="1:11" s="60" customFormat="1" ht="25.5" x14ac:dyDescent="0.2">
      <c r="A165" s="54" t="s">
        <v>232</v>
      </c>
      <c r="B165" s="57" t="s">
        <v>233</v>
      </c>
      <c r="C165" s="47">
        <v>6</v>
      </c>
      <c r="D165" s="58" t="s">
        <v>26</v>
      </c>
      <c r="E165" s="52"/>
      <c r="F165" s="50">
        <f t="shared" si="9"/>
        <v>0</v>
      </c>
      <c r="G165" s="47"/>
      <c r="H165" s="59"/>
      <c r="I165" s="59"/>
      <c r="J165" s="59"/>
      <c r="K165" s="59"/>
    </row>
    <row r="166" spans="1:11" s="60" customFormat="1" x14ac:dyDescent="0.2">
      <c r="A166" s="54" t="s">
        <v>234</v>
      </c>
      <c r="B166" s="60" t="s">
        <v>235</v>
      </c>
      <c r="C166" s="60">
        <v>1</v>
      </c>
      <c r="D166" s="58" t="s">
        <v>26</v>
      </c>
      <c r="F166" s="50">
        <f t="shared" si="9"/>
        <v>0</v>
      </c>
      <c r="H166" s="59"/>
      <c r="I166" s="59"/>
      <c r="J166" s="59"/>
      <c r="K166" s="59"/>
    </row>
    <row r="167" spans="1:11" s="60" customFormat="1" ht="15" customHeight="1" x14ac:dyDescent="0.2">
      <c r="A167" s="54" t="s">
        <v>236</v>
      </c>
      <c r="B167" s="60" t="s">
        <v>237</v>
      </c>
      <c r="C167" s="60">
        <v>1</v>
      </c>
      <c r="D167" s="58" t="s">
        <v>26</v>
      </c>
      <c r="F167" s="50">
        <f t="shared" si="9"/>
        <v>0</v>
      </c>
      <c r="H167" s="59"/>
      <c r="I167" s="59"/>
      <c r="J167" s="59"/>
      <c r="K167" s="59"/>
    </row>
    <row r="168" spans="1:11" s="60" customFormat="1" ht="15" customHeight="1" x14ac:dyDescent="0.2">
      <c r="A168" s="54" t="s">
        <v>78</v>
      </c>
      <c r="B168" s="57" t="s">
        <v>238</v>
      </c>
      <c r="C168" s="47">
        <v>1</v>
      </c>
      <c r="D168" s="58" t="s">
        <v>239</v>
      </c>
      <c r="E168" s="52"/>
      <c r="F168" s="50">
        <f t="shared" si="9"/>
        <v>0</v>
      </c>
      <c r="G168" s="47"/>
      <c r="H168" s="59"/>
      <c r="I168" s="59"/>
      <c r="J168" s="59"/>
      <c r="K168" s="59"/>
    </row>
    <row r="169" spans="1:11" s="60" customFormat="1" ht="15" customHeight="1" x14ac:dyDescent="0.2">
      <c r="A169" s="54" t="s">
        <v>80</v>
      </c>
      <c r="B169" s="57" t="s">
        <v>240</v>
      </c>
      <c r="C169" s="47">
        <v>1</v>
      </c>
      <c r="D169" s="58" t="s">
        <v>239</v>
      </c>
      <c r="E169" s="52"/>
      <c r="F169" s="50">
        <f t="shared" si="9"/>
        <v>0</v>
      </c>
      <c r="G169" s="61">
        <f>SUM(F149:F169)</f>
        <v>0</v>
      </c>
      <c r="H169" s="59"/>
      <c r="I169" s="59"/>
      <c r="J169" s="59"/>
      <c r="K169" s="59"/>
    </row>
    <row r="170" spans="1:11" s="60" customFormat="1" x14ac:dyDescent="0.2">
      <c r="A170" s="54"/>
      <c r="B170" s="57"/>
      <c r="C170" s="47"/>
      <c r="D170" s="58"/>
      <c r="E170" s="52"/>
      <c r="F170" s="50"/>
      <c r="G170" s="61"/>
      <c r="H170" s="59"/>
      <c r="I170" s="59"/>
      <c r="J170" s="59"/>
      <c r="K170" s="59"/>
    </row>
    <row r="171" spans="1:11" s="60" customFormat="1" x14ac:dyDescent="0.2">
      <c r="A171" s="74" t="s">
        <v>241</v>
      </c>
      <c r="B171" s="62" t="s">
        <v>242</v>
      </c>
      <c r="C171" s="47"/>
      <c r="D171" s="58"/>
      <c r="E171" s="52"/>
      <c r="F171" s="50"/>
      <c r="G171" s="47"/>
      <c r="H171" s="59"/>
      <c r="I171" s="59"/>
      <c r="J171" s="59"/>
      <c r="K171" s="59"/>
    </row>
    <row r="172" spans="1:11" s="60" customFormat="1" x14ac:dyDescent="0.2">
      <c r="A172" s="54" t="s">
        <v>17</v>
      </c>
      <c r="B172" s="57" t="s">
        <v>243</v>
      </c>
      <c r="C172" s="47">
        <f>C173+C174</f>
        <v>8838.7800000000007</v>
      </c>
      <c r="D172" s="58" t="s">
        <v>19</v>
      </c>
      <c r="E172" s="52"/>
      <c r="F172" s="50">
        <f>C172*E172</f>
        <v>0</v>
      </c>
      <c r="G172" s="47"/>
      <c r="H172" s="59"/>
      <c r="I172" s="59"/>
      <c r="J172" s="59"/>
      <c r="K172" s="59"/>
    </row>
    <row r="173" spans="1:11" s="60" customFormat="1" x14ac:dyDescent="0.2">
      <c r="A173" s="54" t="s">
        <v>20</v>
      </c>
      <c r="B173" s="57" t="s">
        <v>244</v>
      </c>
      <c r="C173" s="47">
        <v>7471.58</v>
      </c>
      <c r="D173" s="58" t="s">
        <v>19</v>
      </c>
      <c r="E173" s="52"/>
      <c r="F173" s="50">
        <f>C173*E173</f>
        <v>0</v>
      </c>
      <c r="G173" s="47"/>
      <c r="H173" s="59"/>
      <c r="I173" s="59"/>
      <c r="J173" s="59"/>
      <c r="K173" s="59"/>
    </row>
    <row r="174" spans="1:11" s="60" customFormat="1" x14ac:dyDescent="0.2">
      <c r="A174" s="76" t="s">
        <v>22</v>
      </c>
      <c r="B174" s="57" t="s">
        <v>245</v>
      </c>
      <c r="C174" s="47">
        <v>1367.2</v>
      </c>
      <c r="D174" s="58" t="s">
        <v>19</v>
      </c>
      <c r="E174" s="52"/>
      <c r="F174" s="50">
        <f>C174*E174</f>
        <v>0</v>
      </c>
      <c r="G174" s="61">
        <f>SUM(F172:F174)</f>
        <v>0</v>
      </c>
      <c r="H174" s="59"/>
      <c r="I174" s="59"/>
      <c r="J174" s="59"/>
      <c r="K174" s="59"/>
    </row>
    <row r="175" spans="1:11" s="60" customFormat="1" x14ac:dyDescent="0.2">
      <c r="A175" s="54"/>
      <c r="B175" s="57"/>
      <c r="C175" s="47"/>
      <c r="D175" s="58"/>
      <c r="E175" s="52"/>
      <c r="F175" s="50"/>
      <c r="G175" s="47"/>
      <c r="H175" s="59"/>
      <c r="I175" s="59"/>
      <c r="J175" s="59"/>
      <c r="K175" s="59"/>
    </row>
    <row r="176" spans="1:11" s="60" customFormat="1" x14ac:dyDescent="0.2">
      <c r="A176" s="74" t="s">
        <v>246</v>
      </c>
      <c r="B176" s="62" t="s">
        <v>247</v>
      </c>
      <c r="C176" s="47"/>
      <c r="D176" s="58"/>
      <c r="E176" s="52"/>
      <c r="F176" s="50"/>
      <c r="G176" s="47"/>
      <c r="H176" s="59"/>
      <c r="I176" s="59"/>
      <c r="J176" s="59"/>
      <c r="K176" s="59"/>
    </row>
    <row r="177" spans="1:11" s="60" customFormat="1" ht="25.5" x14ac:dyDescent="0.2">
      <c r="A177" s="54" t="s">
        <v>17</v>
      </c>
      <c r="B177" s="57" t="s">
        <v>248</v>
      </c>
      <c r="C177" s="60">
        <v>1</v>
      </c>
      <c r="D177" s="58" t="s">
        <v>239</v>
      </c>
      <c r="E177" s="52"/>
      <c r="F177" s="50">
        <f t="shared" ref="F177:F184" si="10">C177*E177</f>
        <v>0</v>
      </c>
      <c r="H177" s="59"/>
      <c r="I177" s="59"/>
      <c r="J177" s="59"/>
      <c r="K177" s="59"/>
    </row>
    <row r="178" spans="1:11" s="60" customFormat="1" ht="25.5" x14ac:dyDescent="0.2">
      <c r="A178" s="54" t="s">
        <v>20</v>
      </c>
      <c r="B178" s="57" t="s">
        <v>249</v>
      </c>
      <c r="C178" s="60">
        <v>1</v>
      </c>
      <c r="D178" s="58" t="s">
        <v>239</v>
      </c>
      <c r="E178" s="52"/>
      <c r="F178" s="50">
        <f t="shared" si="10"/>
        <v>0</v>
      </c>
      <c r="H178" s="59"/>
      <c r="I178" s="59"/>
      <c r="J178" s="59"/>
      <c r="K178" s="59"/>
    </row>
    <row r="179" spans="1:11" s="60" customFormat="1" ht="39" customHeight="1" x14ac:dyDescent="0.2">
      <c r="A179" s="54" t="s">
        <v>22</v>
      </c>
      <c r="B179" s="79" t="s">
        <v>250</v>
      </c>
      <c r="C179" s="60">
        <v>1</v>
      </c>
      <c r="D179" s="58" t="s">
        <v>239</v>
      </c>
      <c r="E179" s="52"/>
      <c r="F179" s="50">
        <f t="shared" si="10"/>
        <v>0</v>
      </c>
      <c r="H179" s="59"/>
      <c r="I179" s="59"/>
      <c r="J179" s="59"/>
      <c r="K179" s="59"/>
    </row>
    <row r="180" spans="1:11" s="60" customFormat="1" ht="42" customHeight="1" x14ac:dyDescent="0.2">
      <c r="A180" s="54" t="s">
        <v>24</v>
      </c>
      <c r="B180" s="80" t="s">
        <v>251</v>
      </c>
      <c r="C180" s="60">
        <v>1</v>
      </c>
      <c r="D180" s="58" t="s">
        <v>239</v>
      </c>
      <c r="E180" s="52"/>
      <c r="F180" s="50">
        <f t="shared" si="10"/>
        <v>0</v>
      </c>
      <c r="H180" s="59"/>
      <c r="I180" s="59"/>
      <c r="J180" s="59"/>
      <c r="K180" s="59"/>
    </row>
    <row r="181" spans="1:11" s="60" customFormat="1" ht="13.5" customHeight="1" x14ac:dyDescent="0.2">
      <c r="A181" s="54" t="s">
        <v>204</v>
      </c>
      <c r="B181" s="80" t="s">
        <v>252</v>
      </c>
      <c r="C181" s="47">
        <f>[53]REPLANTEO!D27*[53]REPLANTEO!E41</f>
        <v>6195.9005000000006</v>
      </c>
      <c r="D181" s="58" t="s">
        <v>19</v>
      </c>
      <c r="E181" s="52"/>
      <c r="F181" s="50">
        <f t="shared" si="10"/>
        <v>0</v>
      </c>
      <c r="H181" s="59"/>
      <c r="I181" s="59"/>
      <c r="J181" s="59"/>
      <c r="K181" s="59"/>
    </row>
    <row r="182" spans="1:11" s="60" customFormat="1" ht="27" customHeight="1" x14ac:dyDescent="0.2">
      <c r="A182" s="54" t="s">
        <v>253</v>
      </c>
      <c r="B182" s="80" t="s">
        <v>254</v>
      </c>
      <c r="C182" s="47">
        <v>1</v>
      </c>
      <c r="D182" s="58" t="s">
        <v>239</v>
      </c>
      <c r="E182" s="52"/>
      <c r="F182" s="50">
        <f t="shared" si="10"/>
        <v>0</v>
      </c>
      <c r="G182" s="61"/>
      <c r="H182" s="59"/>
      <c r="I182" s="59"/>
      <c r="J182" s="59"/>
      <c r="K182" s="59"/>
    </row>
    <row r="183" spans="1:11" s="60" customFormat="1" ht="25.5" customHeight="1" x14ac:dyDescent="0.2">
      <c r="A183" s="54" t="s">
        <v>255</v>
      </c>
      <c r="B183" s="65" t="s">
        <v>256</v>
      </c>
      <c r="C183" s="69">
        <v>131.36000000000001</v>
      </c>
      <c r="D183" s="67" t="s">
        <v>19</v>
      </c>
      <c r="E183" s="81"/>
      <c r="F183" s="50">
        <f t="shared" si="10"/>
        <v>0</v>
      </c>
      <c r="H183" s="59"/>
      <c r="I183" s="59"/>
      <c r="J183" s="59"/>
      <c r="K183" s="59"/>
    </row>
    <row r="184" spans="1:11" s="60" customFormat="1" ht="15.75" customHeight="1" x14ac:dyDescent="0.2">
      <c r="A184" s="54" t="s">
        <v>34</v>
      </c>
      <c r="B184" s="80" t="s">
        <v>257</v>
      </c>
      <c r="C184" s="47">
        <v>1</v>
      </c>
      <c r="D184" s="58" t="s">
        <v>239</v>
      </c>
      <c r="E184" s="52"/>
      <c r="F184" s="50">
        <f t="shared" si="10"/>
        <v>0</v>
      </c>
      <c r="G184" s="61"/>
      <c r="H184" s="82"/>
      <c r="I184" s="59"/>
      <c r="J184" s="59"/>
      <c r="K184" s="59"/>
    </row>
    <row r="185" spans="1:11" s="60" customFormat="1" ht="51" customHeight="1" x14ac:dyDescent="0.2">
      <c r="B185" s="83" t="s">
        <v>258</v>
      </c>
      <c r="C185" s="83"/>
      <c r="D185" s="83"/>
      <c r="E185" s="82"/>
      <c r="F185" s="82"/>
      <c r="G185" s="82"/>
      <c r="H185" s="13"/>
      <c r="I185" s="59"/>
      <c r="J185" s="59"/>
      <c r="K185" s="59"/>
    </row>
    <row r="186" spans="1:11" s="60" customFormat="1" ht="15.75" customHeight="1" x14ac:dyDescent="0.2">
      <c r="A186" s="74" t="s">
        <v>36</v>
      </c>
      <c r="B186" s="84" t="s">
        <v>259</v>
      </c>
      <c r="C186" s="85"/>
      <c r="D186" s="86"/>
      <c r="E186" s="13"/>
      <c r="F186" s="13"/>
      <c r="G186" s="13"/>
      <c r="H186" s="13"/>
      <c r="I186" s="59"/>
      <c r="J186" s="59"/>
      <c r="K186" s="59"/>
    </row>
    <row r="187" spans="1:11" s="60" customFormat="1" ht="15.75" customHeight="1" x14ac:dyDescent="0.2">
      <c r="A187" s="54" t="s">
        <v>260</v>
      </c>
      <c r="B187" s="87" t="s">
        <v>261</v>
      </c>
      <c r="C187" s="88">
        <v>130</v>
      </c>
      <c r="D187" s="86" t="s">
        <v>31</v>
      </c>
      <c r="E187" s="85"/>
      <c r="F187" s="85">
        <f t="shared" ref="F187:F192" si="11">C187*E187</f>
        <v>0</v>
      </c>
      <c r="G187" s="85"/>
      <c r="H187" s="13"/>
      <c r="I187" s="59"/>
      <c r="J187" s="59"/>
      <c r="K187" s="59"/>
    </row>
    <row r="188" spans="1:11" s="60" customFormat="1" ht="15.75" customHeight="1" x14ac:dyDescent="0.2">
      <c r="A188" s="54" t="s">
        <v>262</v>
      </c>
      <c r="B188" s="87" t="s">
        <v>263</v>
      </c>
      <c r="C188" s="85">
        <v>40</v>
      </c>
      <c r="D188" s="86" t="s">
        <v>31</v>
      </c>
      <c r="E188" s="85"/>
      <c r="F188" s="85">
        <f t="shared" si="11"/>
        <v>0</v>
      </c>
      <c r="G188" s="85"/>
      <c r="H188" s="13"/>
      <c r="I188" s="59"/>
      <c r="J188" s="59"/>
      <c r="K188" s="59"/>
    </row>
    <row r="189" spans="1:11" s="60" customFormat="1" ht="15.75" customHeight="1" x14ac:dyDescent="0.2">
      <c r="A189" s="54" t="s">
        <v>264</v>
      </c>
      <c r="B189" s="87" t="s">
        <v>265</v>
      </c>
      <c r="C189" s="85">
        <v>90</v>
      </c>
      <c r="D189" s="86" t="s">
        <v>31</v>
      </c>
      <c r="E189" s="85"/>
      <c r="F189" s="85">
        <f t="shared" si="11"/>
        <v>0</v>
      </c>
      <c r="G189" s="85"/>
      <c r="H189" s="13"/>
      <c r="I189" s="59"/>
      <c r="J189" s="59"/>
      <c r="K189" s="59"/>
    </row>
    <row r="190" spans="1:11" s="60" customFormat="1" ht="15.75" customHeight="1" x14ac:dyDescent="0.2">
      <c r="A190" s="54" t="s">
        <v>266</v>
      </c>
      <c r="B190" s="87" t="s">
        <v>267</v>
      </c>
      <c r="C190" s="85">
        <v>50</v>
      </c>
      <c r="D190" s="86" t="s">
        <v>31</v>
      </c>
      <c r="E190" s="85"/>
      <c r="F190" s="85">
        <f t="shared" si="11"/>
        <v>0</v>
      </c>
      <c r="G190" s="85"/>
      <c r="H190" s="13"/>
      <c r="I190" s="59"/>
      <c r="J190" s="59"/>
      <c r="K190" s="59"/>
    </row>
    <row r="191" spans="1:11" s="60" customFormat="1" ht="26.25" customHeight="1" x14ac:dyDescent="0.2">
      <c r="A191" s="54" t="s">
        <v>268</v>
      </c>
      <c r="B191" s="87" t="s">
        <v>269</v>
      </c>
      <c r="C191" s="85">
        <v>520</v>
      </c>
      <c r="D191" s="86" t="s">
        <v>26</v>
      </c>
      <c r="E191" s="85"/>
      <c r="F191" s="85">
        <f t="shared" si="11"/>
        <v>0</v>
      </c>
      <c r="G191" s="85"/>
      <c r="H191" s="13"/>
      <c r="I191" s="59"/>
      <c r="J191" s="59"/>
      <c r="K191" s="59"/>
    </row>
    <row r="192" spans="1:11" s="60" customFormat="1" ht="18" customHeight="1" x14ac:dyDescent="0.2">
      <c r="A192" s="54" t="s">
        <v>270</v>
      </c>
      <c r="B192" s="87" t="s">
        <v>271</v>
      </c>
      <c r="C192" s="85">
        <v>8</v>
      </c>
      <c r="D192" s="86" t="s">
        <v>31</v>
      </c>
      <c r="E192" s="85"/>
      <c r="F192" s="85">
        <f t="shared" si="11"/>
        <v>0</v>
      </c>
      <c r="G192" s="89"/>
      <c r="H192" s="13"/>
      <c r="I192" s="59"/>
      <c r="J192" s="59"/>
      <c r="K192" s="59"/>
    </row>
    <row r="193" spans="1:11" s="60" customFormat="1" ht="28.5" customHeight="1" x14ac:dyDescent="0.2">
      <c r="A193" s="54" t="s">
        <v>60</v>
      </c>
      <c r="B193" s="84" t="s">
        <v>272</v>
      </c>
      <c r="C193" s="85"/>
      <c r="D193" s="86"/>
      <c r="E193" s="85"/>
      <c r="F193" s="85"/>
      <c r="G193" s="89"/>
      <c r="H193" s="13"/>
      <c r="I193" s="59"/>
      <c r="J193" s="59"/>
      <c r="K193" s="59"/>
    </row>
    <row r="194" spans="1:11" s="60" customFormat="1" ht="15.75" customHeight="1" x14ac:dyDescent="0.2">
      <c r="A194" s="54" t="s">
        <v>273</v>
      </c>
      <c r="B194" s="87" t="s">
        <v>274</v>
      </c>
      <c r="C194" s="90">
        <v>0.2</v>
      </c>
      <c r="D194" s="86" t="s">
        <v>31</v>
      </c>
      <c r="E194" s="85"/>
      <c r="F194" s="85">
        <f>C194*E194</f>
        <v>0</v>
      </c>
      <c r="G194" s="85"/>
      <c r="H194" s="13"/>
      <c r="I194" s="59"/>
      <c r="J194" s="59"/>
      <c r="K194" s="59"/>
    </row>
    <row r="195" spans="1:11" s="60" customFormat="1" ht="15.75" customHeight="1" x14ac:dyDescent="0.2">
      <c r="A195" s="54" t="s">
        <v>275</v>
      </c>
      <c r="B195" s="87" t="s">
        <v>276</v>
      </c>
      <c r="C195" s="90">
        <v>7.8</v>
      </c>
      <c r="D195" s="86" t="s">
        <v>277</v>
      </c>
      <c r="E195" s="85"/>
      <c r="F195" s="85">
        <f>C195*E195</f>
        <v>0</v>
      </c>
      <c r="G195" s="85"/>
      <c r="H195" s="13"/>
      <c r="I195" s="59"/>
      <c r="J195" s="59"/>
      <c r="K195" s="59"/>
    </row>
    <row r="196" spans="1:11" s="60" customFormat="1" ht="15.75" customHeight="1" x14ac:dyDescent="0.2">
      <c r="A196" s="54" t="s">
        <v>278</v>
      </c>
      <c r="B196" s="87" t="s">
        <v>279</v>
      </c>
      <c r="C196" s="90">
        <v>1</v>
      </c>
      <c r="D196" s="86" t="s">
        <v>26</v>
      </c>
      <c r="E196" s="85"/>
      <c r="F196" s="85">
        <f>C196*E196</f>
        <v>0</v>
      </c>
      <c r="G196" s="89"/>
      <c r="H196" s="13"/>
      <c r="I196" s="59"/>
      <c r="J196" s="59"/>
      <c r="K196" s="59"/>
    </row>
    <row r="197" spans="1:11" s="60" customFormat="1" ht="44.25" customHeight="1" x14ac:dyDescent="0.2">
      <c r="A197" s="54" t="s">
        <v>40</v>
      </c>
      <c r="B197" s="91" t="s">
        <v>280</v>
      </c>
      <c r="C197" s="91"/>
      <c r="D197" s="91"/>
      <c r="E197" s="85"/>
      <c r="F197" s="85"/>
      <c r="G197" s="89"/>
      <c r="H197" s="13"/>
      <c r="I197" s="59"/>
      <c r="J197" s="59"/>
      <c r="K197" s="59"/>
    </row>
    <row r="198" spans="1:11" s="60" customFormat="1" ht="15.75" customHeight="1" x14ac:dyDescent="0.2">
      <c r="A198" s="54" t="s">
        <v>281</v>
      </c>
      <c r="B198" s="87" t="s">
        <v>282</v>
      </c>
      <c r="C198" s="85">
        <v>2.8</v>
      </c>
      <c r="D198" s="86" t="s">
        <v>31</v>
      </c>
      <c r="E198" s="85"/>
      <c r="F198" s="85">
        <f t="shared" ref="F198:F203" si="12">C198*E198</f>
        <v>0</v>
      </c>
      <c r="G198" s="89"/>
      <c r="H198" s="13"/>
      <c r="I198" s="59"/>
      <c r="J198" s="59"/>
      <c r="K198" s="59"/>
    </row>
    <row r="199" spans="1:11" s="60" customFormat="1" ht="15.75" customHeight="1" x14ac:dyDescent="0.2">
      <c r="A199" s="54" t="s">
        <v>283</v>
      </c>
      <c r="B199" s="87" t="s">
        <v>284</v>
      </c>
      <c r="C199" s="85">
        <v>2.8</v>
      </c>
      <c r="D199" s="86" t="s">
        <v>31</v>
      </c>
      <c r="E199" s="85"/>
      <c r="F199" s="85">
        <f t="shared" si="12"/>
        <v>0</v>
      </c>
      <c r="G199" s="85"/>
      <c r="H199" s="13"/>
      <c r="I199" s="59"/>
      <c r="J199" s="59"/>
      <c r="K199" s="59"/>
    </row>
    <row r="200" spans="1:11" s="60" customFormat="1" ht="15.75" customHeight="1" x14ac:dyDescent="0.2">
      <c r="A200" s="54" t="s">
        <v>285</v>
      </c>
      <c r="B200" s="87" t="s">
        <v>286</v>
      </c>
      <c r="C200" s="85">
        <v>2.8</v>
      </c>
      <c r="D200" s="86" t="s">
        <v>31</v>
      </c>
      <c r="E200" s="85"/>
      <c r="F200" s="85">
        <f t="shared" si="12"/>
        <v>0</v>
      </c>
      <c r="H200" s="13"/>
      <c r="I200" s="59"/>
      <c r="J200" s="59"/>
      <c r="K200" s="59"/>
    </row>
    <row r="201" spans="1:11" s="60" customFormat="1" ht="41.25" customHeight="1" x14ac:dyDescent="0.2">
      <c r="A201" s="54" t="s">
        <v>42</v>
      </c>
      <c r="B201" s="92" t="s">
        <v>287</v>
      </c>
      <c r="C201" s="93">
        <v>600</v>
      </c>
      <c r="D201" s="94" t="s">
        <v>163</v>
      </c>
      <c r="E201" s="85"/>
      <c r="F201" s="85">
        <f t="shared" si="12"/>
        <v>0</v>
      </c>
      <c r="H201" s="13"/>
      <c r="I201" s="59"/>
      <c r="J201" s="59"/>
      <c r="K201" s="59"/>
    </row>
    <row r="202" spans="1:11" s="60" customFormat="1" ht="15.75" customHeight="1" x14ac:dyDescent="0.2">
      <c r="A202" s="54" t="s">
        <v>64</v>
      </c>
      <c r="B202" s="92" t="s">
        <v>288</v>
      </c>
      <c r="C202" s="93">
        <v>650</v>
      </c>
      <c r="D202" s="94" t="s">
        <v>19</v>
      </c>
      <c r="E202" s="95"/>
      <c r="F202" s="85">
        <f t="shared" si="12"/>
        <v>0</v>
      </c>
      <c r="H202" s="59"/>
      <c r="I202" s="59"/>
      <c r="J202" s="59"/>
      <c r="K202" s="59"/>
    </row>
    <row r="203" spans="1:11" s="60" customFormat="1" ht="15.75" customHeight="1" x14ac:dyDescent="0.2">
      <c r="A203" s="54" t="s">
        <v>66</v>
      </c>
      <c r="B203" s="92" t="s">
        <v>289</v>
      </c>
      <c r="C203" s="93">
        <v>190</v>
      </c>
      <c r="D203" s="94" t="s">
        <v>19</v>
      </c>
      <c r="E203" s="95"/>
      <c r="F203" s="85">
        <f t="shared" si="12"/>
        <v>0</v>
      </c>
      <c r="H203" s="59"/>
      <c r="I203" s="59"/>
      <c r="J203" s="59"/>
      <c r="K203" s="59"/>
    </row>
    <row r="204" spans="1:11" s="60" customFormat="1" ht="15.75" customHeight="1" x14ac:dyDescent="0.2">
      <c r="A204" s="54" t="s">
        <v>68</v>
      </c>
      <c r="B204" s="92" t="s">
        <v>290</v>
      </c>
      <c r="C204" s="93">
        <v>3</v>
      </c>
      <c r="D204" s="94" t="s">
        <v>26</v>
      </c>
      <c r="E204" s="95"/>
      <c r="F204" s="85"/>
      <c r="G204" s="89">
        <f>SUM(F177:F204)</f>
        <v>0</v>
      </c>
      <c r="H204" s="59"/>
      <c r="I204" s="59"/>
      <c r="J204" s="59"/>
      <c r="K204" s="59"/>
    </row>
    <row r="205" spans="1:11" s="60" customFormat="1" ht="15.75" customHeight="1" x14ac:dyDescent="0.2">
      <c r="A205" s="54"/>
      <c r="B205" s="87"/>
      <c r="C205" s="85"/>
      <c r="D205" s="86"/>
      <c r="E205" s="85"/>
      <c r="F205" s="85"/>
      <c r="G205" s="89"/>
      <c r="H205" s="59"/>
      <c r="I205" s="59"/>
      <c r="J205" s="59"/>
      <c r="K205" s="59"/>
    </row>
    <row r="206" spans="1:11" s="60" customFormat="1" x14ac:dyDescent="0.2">
      <c r="A206" s="54"/>
      <c r="B206" s="322" t="s">
        <v>291</v>
      </c>
      <c r="C206" s="322"/>
      <c r="D206" s="322"/>
      <c r="E206" s="322"/>
      <c r="F206" s="41" t="s">
        <v>292</v>
      </c>
      <c r="G206" s="61">
        <f>SUM(G26:G204)</f>
        <v>0</v>
      </c>
      <c r="H206" s="59"/>
      <c r="I206" s="59"/>
      <c r="J206" s="59"/>
      <c r="K206" s="59"/>
    </row>
    <row r="207" spans="1:11" s="60" customFormat="1" x14ac:dyDescent="0.2">
      <c r="A207" s="54"/>
      <c r="B207" s="57"/>
      <c r="C207" s="47"/>
      <c r="D207" s="58"/>
      <c r="E207" s="52"/>
      <c r="F207" s="47"/>
      <c r="G207" s="47"/>
      <c r="H207" s="59"/>
      <c r="I207" s="59"/>
      <c r="J207" s="59"/>
      <c r="K207" s="59"/>
    </row>
    <row r="208" spans="1:11" s="60" customFormat="1" x14ac:dyDescent="0.2">
      <c r="A208" s="54"/>
      <c r="B208" s="62" t="s">
        <v>293</v>
      </c>
      <c r="C208" s="47"/>
      <c r="D208" s="58"/>
      <c r="E208" s="52"/>
      <c r="F208" s="47"/>
      <c r="G208" s="47"/>
      <c r="H208" s="59"/>
      <c r="I208" s="59"/>
      <c r="J208" s="59"/>
      <c r="K208" s="59"/>
    </row>
    <row r="209" spans="1:11" s="60" customFormat="1" x14ac:dyDescent="0.2">
      <c r="A209" s="54"/>
      <c r="B209" s="57"/>
      <c r="C209" s="47"/>
      <c r="D209" s="58"/>
      <c r="E209" s="52"/>
      <c r="F209" s="47"/>
      <c r="G209" s="47"/>
      <c r="H209" s="59"/>
      <c r="I209" s="59"/>
      <c r="J209" s="59"/>
      <c r="K209" s="59"/>
    </row>
    <row r="210" spans="1:11" ht="38.25" x14ac:dyDescent="0.2">
      <c r="A210" s="54" t="s">
        <v>17</v>
      </c>
      <c r="B210" s="96" t="s">
        <v>294</v>
      </c>
      <c r="C210" s="36">
        <v>1</v>
      </c>
      <c r="D210" s="36" t="s">
        <v>26</v>
      </c>
      <c r="E210" s="85"/>
      <c r="F210" s="85">
        <f>C210*E210</f>
        <v>0</v>
      </c>
      <c r="G210" s="85"/>
      <c r="H210" s="85"/>
      <c r="I210" s="85"/>
      <c r="J210" s="85"/>
    </row>
    <row r="211" spans="1:11" ht="63.75" x14ac:dyDescent="0.2">
      <c r="A211" s="54" t="s">
        <v>20</v>
      </c>
      <c r="B211" s="96" t="s">
        <v>295</v>
      </c>
      <c r="C211" s="36">
        <v>1</v>
      </c>
      <c r="D211" s="36" t="s">
        <v>26</v>
      </c>
      <c r="E211" s="85"/>
      <c r="F211" s="85">
        <f t="shared" ref="F211:F234" si="13">C211*E211</f>
        <v>0</v>
      </c>
      <c r="G211" s="85"/>
      <c r="H211" s="85"/>
      <c r="I211" s="85"/>
      <c r="J211" s="85"/>
    </row>
    <row r="212" spans="1:11" ht="51" x14ac:dyDescent="0.2">
      <c r="A212" s="54" t="s">
        <v>22</v>
      </c>
      <c r="B212" s="96" t="s">
        <v>296</v>
      </c>
      <c r="C212" s="36">
        <v>1</v>
      </c>
      <c r="D212" s="36" t="s">
        <v>26</v>
      </c>
      <c r="E212" s="85"/>
      <c r="F212" s="85">
        <f t="shared" si="13"/>
        <v>0</v>
      </c>
      <c r="G212" s="85"/>
      <c r="H212" s="85"/>
      <c r="I212" s="85"/>
      <c r="J212" s="85"/>
    </row>
    <row r="213" spans="1:11" ht="31.5" customHeight="1" x14ac:dyDescent="0.2">
      <c r="A213" s="54" t="s">
        <v>24</v>
      </c>
      <c r="B213" s="97" t="s">
        <v>297</v>
      </c>
      <c r="C213" s="36">
        <v>1</v>
      </c>
      <c r="D213" s="36" t="s">
        <v>26</v>
      </c>
      <c r="E213" s="85"/>
      <c r="F213" s="85">
        <f t="shared" si="13"/>
        <v>0</v>
      </c>
      <c r="G213" s="85"/>
      <c r="H213" s="85"/>
      <c r="I213" s="85"/>
      <c r="J213" s="85"/>
    </row>
    <row r="214" spans="1:11" ht="66" customHeight="1" x14ac:dyDescent="0.2">
      <c r="A214" s="54" t="s">
        <v>27</v>
      </c>
      <c r="B214" s="96" t="s">
        <v>298</v>
      </c>
      <c r="C214" s="36">
        <v>1</v>
      </c>
      <c r="D214" s="36" t="s">
        <v>26</v>
      </c>
      <c r="E214" s="85"/>
      <c r="F214" s="85">
        <f t="shared" si="13"/>
        <v>0</v>
      </c>
      <c r="G214" s="85"/>
      <c r="H214" s="85"/>
      <c r="I214" s="85"/>
      <c r="J214" s="85"/>
    </row>
    <row r="215" spans="1:11" ht="54.75" customHeight="1" x14ac:dyDescent="0.2">
      <c r="A215" s="54" t="s">
        <v>29</v>
      </c>
      <c r="B215" s="96" t="s">
        <v>299</v>
      </c>
      <c r="C215" s="36">
        <v>1</v>
      </c>
      <c r="D215" s="36" t="s">
        <v>26</v>
      </c>
      <c r="E215" s="85"/>
      <c r="F215" s="85">
        <f t="shared" si="13"/>
        <v>0</v>
      </c>
      <c r="G215" s="85"/>
      <c r="H215" s="85"/>
      <c r="I215" s="85"/>
      <c r="J215" s="85"/>
    </row>
    <row r="216" spans="1:11" ht="63.75" x14ac:dyDescent="0.2">
      <c r="A216" s="54" t="s">
        <v>32</v>
      </c>
      <c r="B216" s="96" t="s">
        <v>300</v>
      </c>
      <c r="C216" s="36">
        <v>1</v>
      </c>
      <c r="D216" s="36" t="s">
        <v>26</v>
      </c>
      <c r="E216" s="85"/>
      <c r="F216" s="85">
        <f t="shared" si="13"/>
        <v>0</v>
      </c>
      <c r="G216" s="85"/>
      <c r="H216" s="85"/>
      <c r="I216" s="85"/>
      <c r="J216" s="85"/>
    </row>
    <row r="217" spans="1:11" ht="38.25" x14ac:dyDescent="0.2">
      <c r="A217" s="54" t="s">
        <v>34</v>
      </c>
      <c r="B217" s="98" t="s">
        <v>301</v>
      </c>
      <c r="C217" s="36">
        <v>1</v>
      </c>
      <c r="D217" s="36" t="s">
        <v>26</v>
      </c>
      <c r="E217" s="85"/>
      <c r="F217" s="85">
        <f t="shared" si="13"/>
        <v>0</v>
      </c>
      <c r="G217" s="85"/>
      <c r="H217" s="85"/>
      <c r="I217" s="85"/>
      <c r="J217" s="85"/>
    </row>
    <row r="218" spans="1:11" ht="38.25" x14ac:dyDescent="0.2">
      <c r="A218" s="54" t="s">
        <v>36</v>
      </c>
      <c r="B218" s="96" t="s">
        <v>302</v>
      </c>
      <c r="C218" s="36">
        <v>1</v>
      </c>
      <c r="D218" s="36" t="s">
        <v>26</v>
      </c>
      <c r="E218" s="85"/>
      <c r="F218" s="85">
        <f t="shared" si="13"/>
        <v>0</v>
      </c>
      <c r="G218" s="85"/>
      <c r="H218" s="85"/>
      <c r="I218" s="85"/>
      <c r="J218" s="85"/>
    </row>
    <row r="219" spans="1:11" ht="38.25" x14ac:dyDescent="0.2">
      <c r="A219" s="54" t="s">
        <v>60</v>
      </c>
      <c r="B219" s="96" t="s">
        <v>303</v>
      </c>
      <c r="C219" s="36">
        <v>1</v>
      </c>
      <c r="D219" s="36" t="s">
        <v>26</v>
      </c>
      <c r="E219" s="85"/>
      <c r="F219" s="85">
        <f t="shared" si="13"/>
        <v>0</v>
      </c>
      <c r="G219" s="85"/>
      <c r="H219" s="85"/>
      <c r="I219" s="85"/>
      <c r="J219" s="85"/>
    </row>
    <row r="220" spans="1:11" ht="25.5" x14ac:dyDescent="0.2">
      <c r="A220" s="54" t="s">
        <v>40</v>
      </c>
      <c r="B220" s="96" t="s">
        <v>304</v>
      </c>
      <c r="C220" s="36">
        <v>1</v>
      </c>
      <c r="D220" s="36" t="s">
        <v>26</v>
      </c>
      <c r="E220" s="85"/>
      <c r="F220" s="85">
        <f t="shared" si="13"/>
        <v>0</v>
      </c>
      <c r="G220" s="85"/>
      <c r="H220" s="85"/>
      <c r="I220" s="85"/>
      <c r="J220" s="85"/>
    </row>
    <row r="221" spans="1:11" ht="27" customHeight="1" x14ac:dyDescent="0.2">
      <c r="A221" s="54" t="s">
        <v>42</v>
      </c>
      <c r="B221" s="96" t="s">
        <v>305</v>
      </c>
      <c r="C221" s="36">
        <v>1</v>
      </c>
      <c r="D221" s="36" t="s">
        <v>26</v>
      </c>
      <c r="E221" s="85"/>
      <c r="F221" s="85">
        <f t="shared" si="13"/>
        <v>0</v>
      </c>
      <c r="G221" s="85"/>
      <c r="H221" s="85"/>
      <c r="I221" s="85"/>
      <c r="J221" s="85"/>
    </row>
    <row r="222" spans="1:11" ht="25.5" x14ac:dyDescent="0.2">
      <c r="A222" s="54" t="s">
        <v>64</v>
      </c>
      <c r="B222" s="96" t="s">
        <v>306</v>
      </c>
      <c r="C222" s="36">
        <v>1</v>
      </c>
      <c r="D222" s="36" t="s">
        <v>26</v>
      </c>
      <c r="E222" s="85"/>
      <c r="F222" s="85">
        <f t="shared" si="13"/>
        <v>0</v>
      </c>
      <c r="G222" s="85"/>
      <c r="H222" s="85"/>
      <c r="I222" s="85"/>
      <c r="J222" s="85"/>
    </row>
    <row r="223" spans="1:11" ht="38.25" x14ac:dyDescent="0.2">
      <c r="A223" s="54" t="s">
        <v>66</v>
      </c>
      <c r="B223" s="96" t="s">
        <v>307</v>
      </c>
      <c r="C223" s="36">
        <v>1</v>
      </c>
      <c r="D223" s="36" t="s">
        <v>26</v>
      </c>
      <c r="E223" s="85"/>
      <c r="F223" s="85">
        <f t="shared" si="13"/>
        <v>0</v>
      </c>
      <c r="G223" s="85"/>
      <c r="H223" s="85"/>
      <c r="I223" s="85"/>
      <c r="J223" s="85"/>
    </row>
    <row r="224" spans="1:11" ht="38.25" x14ac:dyDescent="0.2">
      <c r="A224" s="54" t="s">
        <v>68</v>
      </c>
      <c r="B224" s="96" t="s">
        <v>308</v>
      </c>
      <c r="C224" s="36">
        <v>1</v>
      </c>
      <c r="D224" s="36" t="s">
        <v>26</v>
      </c>
      <c r="E224" s="85"/>
      <c r="F224" s="85">
        <f t="shared" si="13"/>
        <v>0</v>
      </c>
      <c r="G224" s="85"/>
      <c r="H224" s="85"/>
      <c r="I224" s="85"/>
      <c r="J224" s="85"/>
    </row>
    <row r="225" spans="1:11" ht="38.25" x14ac:dyDescent="0.2">
      <c r="A225" s="54" t="s">
        <v>70</v>
      </c>
      <c r="B225" s="96" t="s">
        <v>309</v>
      </c>
      <c r="C225" s="36">
        <v>1</v>
      </c>
      <c r="D225" s="36" t="s">
        <v>26</v>
      </c>
      <c r="E225" s="85"/>
      <c r="F225" s="85">
        <f t="shared" si="13"/>
        <v>0</v>
      </c>
      <c r="G225" s="85"/>
      <c r="H225" s="85"/>
      <c r="I225" s="85"/>
      <c r="J225" s="85"/>
    </row>
    <row r="226" spans="1:11" ht="38.25" x14ac:dyDescent="0.2">
      <c r="A226" s="54" t="s">
        <v>72</v>
      </c>
      <c r="B226" s="96" t="s">
        <v>310</v>
      </c>
      <c r="C226" s="36">
        <v>1</v>
      </c>
      <c r="D226" s="36" t="s">
        <v>26</v>
      </c>
      <c r="E226" s="85"/>
      <c r="F226" s="85">
        <f t="shared" si="13"/>
        <v>0</v>
      </c>
      <c r="G226" s="85"/>
      <c r="H226" s="85"/>
      <c r="I226" s="85"/>
      <c r="J226" s="85"/>
    </row>
    <row r="227" spans="1:11" ht="66.75" customHeight="1" x14ac:dyDescent="0.2">
      <c r="A227" s="54" t="s">
        <v>74</v>
      </c>
      <c r="B227" s="96" t="s">
        <v>311</v>
      </c>
      <c r="C227" s="36">
        <v>1</v>
      </c>
      <c r="D227" s="36" t="s">
        <v>26</v>
      </c>
      <c r="E227" s="85"/>
      <c r="F227" s="85">
        <f t="shared" si="13"/>
        <v>0</v>
      </c>
      <c r="G227" s="85"/>
      <c r="H227" s="85"/>
      <c r="I227" s="85"/>
      <c r="J227" s="85"/>
    </row>
    <row r="228" spans="1:11" ht="51" x14ac:dyDescent="0.2">
      <c r="A228" s="54" t="s">
        <v>76</v>
      </c>
      <c r="B228" s="98" t="s">
        <v>312</v>
      </c>
      <c r="C228" s="36">
        <v>1</v>
      </c>
      <c r="D228" s="36" t="s">
        <v>26</v>
      </c>
      <c r="E228" s="85"/>
      <c r="F228" s="85">
        <f t="shared" si="13"/>
        <v>0</v>
      </c>
      <c r="G228" s="85"/>
      <c r="H228" s="85"/>
      <c r="I228" s="85"/>
      <c r="J228" s="85"/>
    </row>
    <row r="229" spans="1:11" ht="38.25" x14ac:dyDescent="0.2">
      <c r="A229" s="54" t="s">
        <v>78</v>
      </c>
      <c r="B229" s="98" t="s">
        <v>313</v>
      </c>
      <c r="C229" s="36">
        <v>1</v>
      </c>
      <c r="D229" s="36" t="s">
        <v>26</v>
      </c>
      <c r="E229" s="85"/>
      <c r="F229" s="85">
        <f t="shared" si="13"/>
        <v>0</v>
      </c>
      <c r="G229" s="85"/>
      <c r="H229" s="85"/>
      <c r="I229" s="85"/>
      <c r="J229" s="85"/>
    </row>
    <row r="230" spans="1:11" ht="31.5" customHeight="1" x14ac:dyDescent="0.2">
      <c r="A230" s="54" t="s">
        <v>80</v>
      </c>
      <c r="B230" s="87" t="s">
        <v>314</v>
      </c>
      <c r="C230" s="36">
        <v>1</v>
      </c>
      <c r="D230" s="36" t="s">
        <v>26</v>
      </c>
      <c r="E230" s="85"/>
      <c r="F230" s="85">
        <f t="shared" si="13"/>
        <v>0</v>
      </c>
      <c r="G230" s="85"/>
      <c r="H230" s="85"/>
      <c r="I230" s="85"/>
      <c r="J230" s="85"/>
    </row>
    <row r="231" spans="1:11" ht="25.5" x14ac:dyDescent="0.2">
      <c r="A231" s="54" t="s">
        <v>82</v>
      </c>
      <c r="B231" s="96" t="s">
        <v>315</v>
      </c>
      <c r="C231" s="36">
        <v>1</v>
      </c>
      <c r="D231" s="36" t="s">
        <v>26</v>
      </c>
      <c r="E231" s="85"/>
      <c r="F231" s="85">
        <f t="shared" si="13"/>
        <v>0</v>
      </c>
      <c r="G231" s="85"/>
      <c r="H231" s="85"/>
      <c r="I231" s="85"/>
      <c r="J231" s="85"/>
    </row>
    <row r="232" spans="1:11" ht="51" x14ac:dyDescent="0.2">
      <c r="A232" s="54" t="s">
        <v>84</v>
      </c>
      <c r="B232" s="96" t="s">
        <v>316</v>
      </c>
      <c r="C232" s="36">
        <v>1</v>
      </c>
      <c r="D232" s="36" t="s">
        <v>26</v>
      </c>
      <c r="E232" s="85"/>
      <c r="F232" s="85">
        <f t="shared" si="13"/>
        <v>0</v>
      </c>
      <c r="G232" s="85"/>
      <c r="H232" s="85"/>
      <c r="I232" s="85"/>
      <c r="J232" s="85"/>
    </row>
    <row r="233" spans="1:11" ht="38.25" x14ac:dyDescent="0.2">
      <c r="A233" s="54" t="s">
        <v>86</v>
      </c>
      <c r="B233" s="96" t="s">
        <v>317</v>
      </c>
      <c r="C233" s="36">
        <v>1</v>
      </c>
      <c r="D233" s="36" t="s">
        <v>26</v>
      </c>
      <c r="E233" s="85"/>
      <c r="F233" s="85">
        <f t="shared" si="13"/>
        <v>0</v>
      </c>
      <c r="G233" s="85"/>
      <c r="H233" s="85"/>
      <c r="I233" s="85"/>
      <c r="J233" s="85"/>
    </row>
    <row r="234" spans="1:11" ht="25.5" x14ac:dyDescent="0.2">
      <c r="A234" s="54" t="s">
        <v>88</v>
      </c>
      <c r="B234" s="96" t="s">
        <v>318</v>
      </c>
      <c r="C234" s="36">
        <v>1</v>
      </c>
      <c r="D234" s="36" t="s">
        <v>26</v>
      </c>
      <c r="E234" s="85"/>
      <c r="F234" s="85">
        <f t="shared" si="13"/>
        <v>0</v>
      </c>
      <c r="G234" s="89">
        <f>SUM(F210:F234)</f>
        <v>0</v>
      </c>
      <c r="H234" s="85"/>
      <c r="I234" s="85"/>
      <c r="J234" s="85"/>
    </row>
    <row r="235" spans="1:11" s="60" customFormat="1" x14ac:dyDescent="0.2">
      <c r="A235" s="54"/>
      <c r="B235" s="57"/>
      <c r="C235" s="47"/>
      <c r="D235" s="58"/>
      <c r="E235" s="52"/>
      <c r="F235" s="47"/>
      <c r="G235" s="47"/>
      <c r="H235" s="70"/>
      <c r="I235" s="59"/>
      <c r="J235" s="59"/>
      <c r="K235" s="59"/>
    </row>
    <row r="236" spans="1:11" s="60" customFormat="1" x14ac:dyDescent="0.2">
      <c r="A236" s="54"/>
      <c r="B236" s="322" t="s">
        <v>319</v>
      </c>
      <c r="C236" s="322"/>
      <c r="D236" s="322"/>
      <c r="E236" s="322"/>
      <c r="F236" s="64" t="s">
        <v>292</v>
      </c>
      <c r="G236" s="61">
        <f>SUM(G234)</f>
        <v>0</v>
      </c>
      <c r="H236" s="59"/>
      <c r="I236" s="59"/>
      <c r="J236" s="59"/>
      <c r="K236" s="59"/>
    </row>
    <row r="237" spans="1:11" s="60" customFormat="1" x14ac:dyDescent="0.2">
      <c r="A237" s="54"/>
      <c r="B237" s="57"/>
      <c r="C237" s="47"/>
      <c r="D237" s="58"/>
      <c r="E237" s="52"/>
      <c r="F237" s="47"/>
      <c r="G237" s="47"/>
      <c r="H237" s="59"/>
      <c r="I237" s="59"/>
      <c r="J237" s="59"/>
      <c r="K237" s="59"/>
    </row>
    <row r="238" spans="1:11" s="60" customFormat="1" x14ac:dyDescent="0.2">
      <c r="A238" s="54"/>
      <c r="B238" s="62" t="s">
        <v>320</v>
      </c>
      <c r="C238" s="47"/>
      <c r="D238" s="58"/>
      <c r="E238" s="52"/>
      <c r="F238" s="47"/>
      <c r="G238" s="47"/>
      <c r="H238" s="59"/>
      <c r="I238" s="59"/>
      <c r="J238" s="59"/>
      <c r="K238" s="59"/>
    </row>
    <row r="239" spans="1:11" s="60" customFormat="1" x14ac:dyDescent="0.2">
      <c r="A239" s="54"/>
      <c r="B239" s="62"/>
      <c r="C239" s="47"/>
      <c r="D239" s="58"/>
      <c r="E239" s="52"/>
      <c r="F239" s="47"/>
      <c r="G239" s="47"/>
      <c r="H239" s="59"/>
      <c r="I239" s="59"/>
      <c r="J239" s="59"/>
      <c r="K239" s="59"/>
    </row>
    <row r="240" spans="1:11" s="43" customFormat="1" x14ac:dyDescent="0.2">
      <c r="A240" s="38" t="s">
        <v>15</v>
      </c>
      <c r="B240" s="39" t="s">
        <v>16</v>
      </c>
      <c r="C240" s="40"/>
      <c r="D240" s="40"/>
      <c r="E240" s="41"/>
      <c r="F240" s="42"/>
      <c r="G240" s="42"/>
      <c r="H240" s="44"/>
      <c r="I240" s="44"/>
      <c r="J240" s="44"/>
      <c r="K240" s="44"/>
    </row>
    <row r="241" spans="1:11" s="43" customFormat="1" x14ac:dyDescent="0.2">
      <c r="A241" s="45" t="s">
        <v>17</v>
      </c>
      <c r="B241" s="46" t="s">
        <v>23</v>
      </c>
      <c r="C241" s="47">
        <v>1</v>
      </c>
      <c r="D241" s="48" t="s">
        <v>239</v>
      </c>
      <c r="E241" s="49"/>
      <c r="F241" s="50">
        <f>C241*E241</f>
        <v>0</v>
      </c>
      <c r="G241" s="42">
        <f>SUM(F241:F241)</f>
        <v>0</v>
      </c>
      <c r="H241" s="44"/>
      <c r="I241" s="44"/>
      <c r="J241" s="44"/>
      <c r="K241" s="44"/>
    </row>
    <row r="242" spans="1:11" s="43" customFormat="1" x14ac:dyDescent="0.2">
      <c r="A242" s="54"/>
      <c r="B242" s="46"/>
      <c r="C242" s="47"/>
      <c r="D242" s="48"/>
      <c r="E242" s="49"/>
      <c r="F242" s="50"/>
      <c r="G242" s="42"/>
      <c r="H242" s="44"/>
      <c r="I242" s="44"/>
      <c r="J242" s="44"/>
      <c r="K242" s="44"/>
    </row>
    <row r="243" spans="1:11" s="43" customFormat="1" x14ac:dyDescent="0.2">
      <c r="A243" s="38" t="s">
        <v>44</v>
      </c>
      <c r="B243" s="39" t="s">
        <v>50</v>
      </c>
      <c r="C243" s="47"/>
      <c r="D243" s="48"/>
      <c r="E243" s="49"/>
      <c r="F243" s="50"/>
      <c r="G243" s="42"/>
      <c r="H243" s="44"/>
      <c r="I243" s="44"/>
      <c r="J243" s="44"/>
      <c r="K243" s="44"/>
    </row>
    <row r="244" spans="1:11" s="60" customFormat="1" x14ac:dyDescent="0.2">
      <c r="A244" s="54" t="s">
        <v>197</v>
      </c>
      <c r="B244" s="57" t="s">
        <v>56</v>
      </c>
      <c r="C244" s="47">
        <v>53.75</v>
      </c>
      <c r="D244" s="58" t="s">
        <v>31</v>
      </c>
      <c r="E244" s="52"/>
      <c r="F244" s="50">
        <f t="shared" ref="F244:F285" si="14">C244*E244</f>
        <v>0</v>
      </c>
      <c r="G244" s="61"/>
      <c r="H244" s="59"/>
      <c r="I244" s="59"/>
      <c r="J244" s="59"/>
      <c r="K244" s="59"/>
    </row>
    <row r="245" spans="1:11" s="60" customFormat="1" x14ac:dyDescent="0.2">
      <c r="A245" s="54" t="s">
        <v>199</v>
      </c>
      <c r="B245" s="57" t="s">
        <v>57</v>
      </c>
      <c r="C245" s="47">
        <v>8.34</v>
      </c>
      <c r="D245" s="58" t="s">
        <v>31</v>
      </c>
      <c r="E245" s="52"/>
      <c r="F245" s="50">
        <f t="shared" si="14"/>
        <v>0</v>
      </c>
      <c r="G245" s="61"/>
      <c r="H245" s="59"/>
      <c r="I245" s="59"/>
      <c r="J245" s="59"/>
      <c r="K245" s="59"/>
    </row>
    <row r="246" spans="1:11" s="60" customFormat="1" x14ac:dyDescent="0.2">
      <c r="A246" s="54" t="s">
        <v>201</v>
      </c>
      <c r="B246" s="57" t="s">
        <v>321</v>
      </c>
      <c r="C246" s="47">
        <v>20.88</v>
      </c>
      <c r="D246" s="58" t="s">
        <v>31</v>
      </c>
      <c r="E246" s="52"/>
      <c r="F246" s="50">
        <f t="shared" si="14"/>
        <v>0</v>
      </c>
      <c r="G246" s="61"/>
      <c r="H246" s="59"/>
      <c r="I246" s="59"/>
      <c r="J246" s="59"/>
      <c r="K246" s="59"/>
    </row>
    <row r="247" spans="1:11" s="60" customFormat="1" x14ac:dyDescent="0.2">
      <c r="A247" s="54" t="s">
        <v>24</v>
      </c>
      <c r="B247" s="57" t="s">
        <v>61</v>
      </c>
      <c r="C247" s="47">
        <v>37.57</v>
      </c>
      <c r="D247" s="58" t="s">
        <v>31</v>
      </c>
      <c r="E247" s="52"/>
      <c r="F247" s="50">
        <f t="shared" si="14"/>
        <v>0</v>
      </c>
      <c r="G247" s="47"/>
      <c r="H247" s="59"/>
      <c r="I247" s="59"/>
      <c r="J247" s="59"/>
      <c r="K247" s="59"/>
    </row>
    <row r="248" spans="1:11" s="60" customFormat="1" x14ac:dyDescent="0.2">
      <c r="A248" s="54" t="s">
        <v>27</v>
      </c>
      <c r="B248" s="57" t="s">
        <v>62</v>
      </c>
      <c r="C248" s="47">
        <v>19.21</v>
      </c>
      <c r="D248" s="58" t="s">
        <v>31</v>
      </c>
      <c r="E248" s="52"/>
      <c r="F248" s="50">
        <f t="shared" si="14"/>
        <v>0</v>
      </c>
      <c r="G248" s="47"/>
      <c r="H248" s="59"/>
      <c r="I248" s="59"/>
      <c r="J248" s="59"/>
      <c r="K248" s="59"/>
    </row>
    <row r="249" spans="1:11" s="60" customFormat="1" x14ac:dyDescent="0.2">
      <c r="A249" s="54" t="s">
        <v>29</v>
      </c>
      <c r="B249" s="57" t="s">
        <v>63</v>
      </c>
      <c r="C249" s="47">
        <v>9.7799999999999994</v>
      </c>
      <c r="D249" s="58" t="s">
        <v>31</v>
      </c>
      <c r="E249" s="52"/>
      <c r="F249" s="50">
        <f t="shared" si="14"/>
        <v>0</v>
      </c>
      <c r="G249" s="47"/>
      <c r="H249" s="59"/>
      <c r="I249" s="59"/>
      <c r="J249" s="59"/>
      <c r="K249" s="59"/>
    </row>
    <row r="250" spans="1:11" s="60" customFormat="1" x14ac:dyDescent="0.2">
      <c r="A250" s="54" t="s">
        <v>32</v>
      </c>
      <c r="B250" s="57" t="s">
        <v>67</v>
      </c>
      <c r="C250" s="47">
        <v>5.95</v>
      </c>
      <c r="D250" s="58" t="s">
        <v>31</v>
      </c>
      <c r="E250" s="52"/>
      <c r="F250" s="50">
        <f t="shared" si="14"/>
        <v>0</v>
      </c>
      <c r="G250" s="47"/>
      <c r="H250" s="59"/>
      <c r="I250" s="59"/>
      <c r="J250" s="59"/>
      <c r="K250" s="59"/>
    </row>
    <row r="251" spans="1:11" s="60" customFormat="1" x14ac:dyDescent="0.2">
      <c r="A251" s="54" t="s">
        <v>34</v>
      </c>
      <c r="B251" s="57" t="s">
        <v>69</v>
      </c>
      <c r="C251" s="47">
        <v>39.17</v>
      </c>
      <c r="D251" s="58" t="s">
        <v>31</v>
      </c>
      <c r="E251" s="52"/>
      <c r="F251" s="50">
        <f t="shared" si="14"/>
        <v>0</v>
      </c>
      <c r="G251" s="47"/>
      <c r="H251" s="59"/>
      <c r="I251" s="59"/>
      <c r="J251" s="59"/>
      <c r="K251" s="59"/>
    </row>
    <row r="252" spans="1:11" s="60" customFormat="1" x14ac:dyDescent="0.2">
      <c r="A252" s="54" t="s">
        <v>36</v>
      </c>
      <c r="B252" s="57" t="s">
        <v>71</v>
      </c>
      <c r="C252" s="47">
        <v>9.9499999999999993</v>
      </c>
      <c r="D252" s="58" t="s">
        <v>31</v>
      </c>
      <c r="E252" s="52"/>
      <c r="F252" s="50">
        <f t="shared" si="14"/>
        <v>0</v>
      </c>
      <c r="G252" s="47"/>
      <c r="H252" s="59"/>
      <c r="I252" s="59"/>
      <c r="J252" s="59"/>
      <c r="K252" s="59"/>
    </row>
    <row r="253" spans="1:11" s="60" customFormat="1" x14ac:dyDescent="0.2">
      <c r="A253" s="54" t="s">
        <v>60</v>
      </c>
      <c r="B253" s="57" t="s">
        <v>73</v>
      </c>
      <c r="C253" s="47">
        <v>6.63</v>
      </c>
      <c r="D253" s="58" t="s">
        <v>31</v>
      </c>
      <c r="E253" s="52"/>
      <c r="F253" s="50">
        <f t="shared" si="14"/>
        <v>0</v>
      </c>
      <c r="G253" s="47"/>
      <c r="H253" s="59"/>
      <c r="I253" s="59"/>
      <c r="J253" s="59"/>
      <c r="K253" s="59"/>
    </row>
    <row r="254" spans="1:11" s="60" customFormat="1" x14ac:dyDescent="0.2">
      <c r="A254" s="54" t="s">
        <v>40</v>
      </c>
      <c r="B254" s="57" t="s">
        <v>75</v>
      </c>
      <c r="C254" s="47">
        <v>9.44</v>
      </c>
      <c r="D254" s="58" t="s">
        <v>31</v>
      </c>
      <c r="E254" s="52"/>
      <c r="F254" s="47">
        <f t="shared" si="14"/>
        <v>0</v>
      </c>
      <c r="G254" s="47"/>
      <c r="H254" s="59"/>
      <c r="I254" s="59"/>
      <c r="J254" s="59"/>
      <c r="K254" s="59"/>
    </row>
    <row r="255" spans="1:11" s="60" customFormat="1" x14ac:dyDescent="0.2">
      <c r="A255" s="54" t="s">
        <v>42</v>
      </c>
      <c r="B255" s="57" t="s">
        <v>77</v>
      </c>
      <c r="C255" s="47">
        <v>29.84</v>
      </c>
      <c r="D255" s="58" t="s">
        <v>31</v>
      </c>
      <c r="E255" s="52"/>
      <c r="F255" s="50">
        <f t="shared" si="14"/>
        <v>0</v>
      </c>
      <c r="G255" s="47"/>
      <c r="H255" s="59"/>
      <c r="I255" s="59"/>
      <c r="J255" s="59"/>
      <c r="K255" s="59"/>
    </row>
    <row r="256" spans="1:11" s="60" customFormat="1" x14ac:dyDescent="0.2">
      <c r="A256" s="54" t="s">
        <v>64</v>
      </c>
      <c r="B256" s="57" t="s">
        <v>79</v>
      </c>
      <c r="C256" s="47">
        <v>8.08</v>
      </c>
      <c r="D256" s="58" t="s">
        <v>31</v>
      </c>
      <c r="E256" s="52"/>
      <c r="F256" s="50">
        <f t="shared" si="14"/>
        <v>0</v>
      </c>
      <c r="G256" s="47"/>
      <c r="H256" s="59"/>
      <c r="I256" s="59"/>
      <c r="J256" s="59"/>
      <c r="K256" s="59"/>
    </row>
    <row r="257" spans="1:11" s="60" customFormat="1" x14ac:dyDescent="0.2">
      <c r="A257" s="54" t="s">
        <v>66</v>
      </c>
      <c r="B257" s="57" t="s">
        <v>81</v>
      </c>
      <c r="C257" s="47">
        <v>7.06</v>
      </c>
      <c r="D257" s="58" t="s">
        <v>31</v>
      </c>
      <c r="E257" s="52"/>
      <c r="F257" s="50">
        <f t="shared" si="14"/>
        <v>0</v>
      </c>
      <c r="G257" s="47"/>
      <c r="H257" s="59"/>
      <c r="I257" s="59"/>
      <c r="J257" s="59"/>
      <c r="K257" s="59"/>
    </row>
    <row r="258" spans="1:11" s="60" customFormat="1" x14ac:dyDescent="0.2">
      <c r="A258" s="54" t="s">
        <v>68</v>
      </c>
      <c r="B258" s="57" t="s">
        <v>83</v>
      </c>
      <c r="C258" s="47">
        <v>10.29</v>
      </c>
      <c r="D258" s="58" t="s">
        <v>31</v>
      </c>
      <c r="E258" s="52"/>
      <c r="F258" s="50">
        <f t="shared" si="14"/>
        <v>0</v>
      </c>
      <c r="G258" s="47"/>
      <c r="H258" s="59"/>
      <c r="I258" s="59"/>
      <c r="J258" s="59"/>
      <c r="K258" s="59"/>
    </row>
    <row r="259" spans="1:11" s="60" customFormat="1" x14ac:dyDescent="0.2">
      <c r="A259" s="54" t="s">
        <v>70</v>
      </c>
      <c r="B259" s="57" t="s">
        <v>85</v>
      </c>
      <c r="C259" s="47">
        <v>18.45</v>
      </c>
      <c r="D259" s="58" t="s">
        <v>31</v>
      </c>
      <c r="E259" s="52"/>
      <c r="F259" s="50">
        <f t="shared" si="14"/>
        <v>0</v>
      </c>
      <c r="G259" s="47"/>
      <c r="H259" s="59"/>
      <c r="I259" s="59"/>
      <c r="J259" s="59"/>
      <c r="K259" s="59"/>
    </row>
    <row r="260" spans="1:11" s="60" customFormat="1" x14ac:dyDescent="0.2">
      <c r="A260" s="54" t="s">
        <v>72</v>
      </c>
      <c r="B260" s="57" t="s">
        <v>87</v>
      </c>
      <c r="C260" s="47">
        <v>12.59</v>
      </c>
      <c r="D260" s="58" t="s">
        <v>31</v>
      </c>
      <c r="E260" s="52"/>
      <c r="F260" s="50">
        <f t="shared" si="14"/>
        <v>0</v>
      </c>
      <c r="G260" s="47"/>
      <c r="H260" s="59"/>
      <c r="I260" s="59"/>
      <c r="J260" s="59"/>
      <c r="K260" s="59"/>
    </row>
    <row r="261" spans="1:11" s="60" customFormat="1" x14ac:dyDescent="0.2">
      <c r="A261" s="54" t="s">
        <v>74</v>
      </c>
      <c r="B261" s="57" t="s">
        <v>89</v>
      </c>
      <c r="C261" s="47">
        <v>2.02</v>
      </c>
      <c r="D261" s="58" t="s">
        <v>31</v>
      </c>
      <c r="E261" s="52"/>
      <c r="F261" s="50">
        <f t="shared" si="14"/>
        <v>0</v>
      </c>
      <c r="G261" s="47"/>
      <c r="H261" s="59"/>
      <c r="I261" s="59"/>
      <c r="J261" s="59"/>
      <c r="K261" s="59"/>
    </row>
    <row r="262" spans="1:11" s="60" customFormat="1" ht="25.5" x14ac:dyDescent="0.2">
      <c r="A262" s="54" t="s">
        <v>76</v>
      </c>
      <c r="B262" s="57" t="s">
        <v>91</v>
      </c>
      <c r="C262" s="47">
        <v>8.85</v>
      </c>
      <c r="D262" s="58" t="s">
        <v>31</v>
      </c>
      <c r="E262" s="52"/>
      <c r="F262" s="50">
        <f t="shared" si="14"/>
        <v>0</v>
      </c>
      <c r="G262" s="47"/>
      <c r="H262" s="59"/>
      <c r="I262" s="59"/>
      <c r="J262" s="59"/>
      <c r="K262" s="59"/>
    </row>
    <row r="263" spans="1:11" s="60" customFormat="1" x14ac:dyDescent="0.2">
      <c r="A263" s="54" t="s">
        <v>78</v>
      </c>
      <c r="B263" s="57" t="s">
        <v>93</v>
      </c>
      <c r="C263" s="47">
        <v>2.06</v>
      </c>
      <c r="D263" s="58" t="s">
        <v>31</v>
      </c>
      <c r="E263" s="52"/>
      <c r="F263" s="50">
        <f t="shared" si="14"/>
        <v>0</v>
      </c>
      <c r="G263" s="47"/>
      <c r="H263" s="59"/>
      <c r="I263" s="59"/>
      <c r="J263" s="59"/>
      <c r="K263" s="59"/>
    </row>
    <row r="264" spans="1:11" s="60" customFormat="1" x14ac:dyDescent="0.2">
      <c r="A264" s="54" t="s">
        <v>80</v>
      </c>
      <c r="B264" s="57" t="s">
        <v>95</v>
      </c>
      <c r="C264" s="47">
        <v>2.06</v>
      </c>
      <c r="D264" s="58" t="s">
        <v>31</v>
      </c>
      <c r="E264" s="52"/>
      <c r="F264" s="50">
        <f t="shared" si="14"/>
        <v>0</v>
      </c>
      <c r="G264" s="47"/>
      <c r="H264" s="59"/>
      <c r="I264" s="59"/>
      <c r="J264" s="59"/>
      <c r="K264" s="59"/>
    </row>
    <row r="265" spans="1:11" s="60" customFormat="1" ht="25.5" x14ac:dyDescent="0.2">
      <c r="A265" s="54" t="s">
        <v>84</v>
      </c>
      <c r="B265" s="57" t="s">
        <v>97</v>
      </c>
      <c r="C265" s="47">
        <v>11.42</v>
      </c>
      <c r="D265" s="58" t="s">
        <v>31</v>
      </c>
      <c r="E265" s="52"/>
      <c r="F265" s="50">
        <f t="shared" si="14"/>
        <v>0</v>
      </c>
      <c r="G265" s="47"/>
      <c r="H265" s="59"/>
      <c r="I265" s="59"/>
      <c r="J265" s="59"/>
      <c r="K265" s="59"/>
    </row>
    <row r="266" spans="1:11" s="60" customFormat="1" ht="25.5" x14ac:dyDescent="0.2">
      <c r="A266" s="54" t="s">
        <v>86</v>
      </c>
      <c r="B266" s="57" t="s">
        <v>99</v>
      </c>
      <c r="C266" s="47">
        <v>12.79</v>
      </c>
      <c r="D266" s="58" t="s">
        <v>31</v>
      </c>
      <c r="E266" s="52"/>
      <c r="F266" s="50">
        <f t="shared" si="14"/>
        <v>0</v>
      </c>
      <c r="G266" s="47"/>
      <c r="H266" s="59"/>
      <c r="I266" s="59"/>
      <c r="J266" s="59"/>
      <c r="K266" s="59"/>
    </row>
    <row r="267" spans="1:11" s="60" customFormat="1" ht="25.5" x14ac:dyDescent="0.2">
      <c r="A267" s="54" t="s">
        <v>88</v>
      </c>
      <c r="B267" s="57" t="s">
        <v>101</v>
      </c>
      <c r="C267" s="47">
        <v>7.54</v>
      </c>
      <c r="D267" s="58" t="s">
        <v>31</v>
      </c>
      <c r="E267" s="52"/>
      <c r="F267" s="50">
        <f t="shared" si="14"/>
        <v>0</v>
      </c>
      <c r="G267" s="61"/>
      <c r="H267" s="59"/>
      <c r="I267" s="59"/>
      <c r="J267" s="59"/>
      <c r="K267" s="59"/>
    </row>
    <row r="268" spans="1:11" s="60" customFormat="1" ht="25.5" x14ac:dyDescent="0.2">
      <c r="A268" s="54" t="s">
        <v>90</v>
      </c>
      <c r="B268" s="57" t="s">
        <v>103</v>
      </c>
      <c r="C268" s="47">
        <v>9.1199999999999992</v>
      </c>
      <c r="D268" s="58" t="s">
        <v>31</v>
      </c>
      <c r="E268" s="52"/>
      <c r="F268" s="50">
        <f t="shared" si="14"/>
        <v>0</v>
      </c>
      <c r="G268" s="61"/>
      <c r="H268" s="59"/>
      <c r="I268" s="59"/>
      <c r="J268" s="59"/>
      <c r="K268" s="59"/>
    </row>
    <row r="269" spans="1:11" s="60" customFormat="1" ht="25.5" x14ac:dyDescent="0.2">
      <c r="A269" s="54" t="s">
        <v>92</v>
      </c>
      <c r="B269" s="57" t="s">
        <v>105</v>
      </c>
      <c r="C269" s="47">
        <v>4.26</v>
      </c>
      <c r="D269" s="58" t="s">
        <v>31</v>
      </c>
      <c r="E269" s="52"/>
      <c r="F269" s="50">
        <f t="shared" si="14"/>
        <v>0</v>
      </c>
      <c r="G269" s="61"/>
      <c r="H269" s="59"/>
      <c r="I269" s="59"/>
      <c r="J269" s="59"/>
      <c r="K269" s="59"/>
    </row>
    <row r="270" spans="1:11" s="60" customFormat="1" ht="25.5" x14ac:dyDescent="0.2">
      <c r="A270" s="54" t="s">
        <v>94</v>
      </c>
      <c r="B270" s="57" t="s">
        <v>107</v>
      </c>
      <c r="C270" s="47">
        <v>5.16</v>
      </c>
      <c r="D270" s="58" t="s">
        <v>31</v>
      </c>
      <c r="E270" s="52"/>
      <c r="F270" s="50">
        <f t="shared" si="14"/>
        <v>0</v>
      </c>
      <c r="G270" s="61"/>
      <c r="H270" s="59"/>
      <c r="I270" s="59"/>
      <c r="J270" s="59"/>
      <c r="K270" s="59"/>
    </row>
    <row r="271" spans="1:11" s="60" customFormat="1" ht="25.5" x14ac:dyDescent="0.2">
      <c r="A271" s="54" t="s">
        <v>96</v>
      </c>
      <c r="B271" s="57" t="s">
        <v>109</v>
      </c>
      <c r="C271" s="47">
        <v>5.14</v>
      </c>
      <c r="D271" s="58" t="s">
        <v>31</v>
      </c>
      <c r="E271" s="52"/>
      <c r="F271" s="50">
        <f t="shared" si="14"/>
        <v>0</v>
      </c>
      <c r="G271" s="61"/>
      <c r="H271" s="59"/>
      <c r="I271" s="59"/>
      <c r="J271" s="59"/>
      <c r="K271" s="59"/>
    </row>
    <row r="272" spans="1:11" s="60" customFormat="1" ht="25.5" x14ac:dyDescent="0.2">
      <c r="A272" s="54" t="s">
        <v>98</v>
      </c>
      <c r="B272" s="57" t="s">
        <v>111</v>
      </c>
      <c r="C272" s="47">
        <v>3.1</v>
      </c>
      <c r="D272" s="58" t="s">
        <v>31</v>
      </c>
      <c r="E272" s="52"/>
      <c r="F272" s="50">
        <f t="shared" si="14"/>
        <v>0</v>
      </c>
      <c r="G272" s="61"/>
      <c r="H272" s="59"/>
      <c r="I272" s="59"/>
      <c r="J272" s="59"/>
      <c r="K272" s="59"/>
    </row>
    <row r="273" spans="1:11" s="60" customFormat="1" ht="25.5" x14ac:dyDescent="0.2">
      <c r="A273" s="54" t="s">
        <v>100</v>
      </c>
      <c r="B273" s="57" t="s">
        <v>112</v>
      </c>
      <c r="C273" s="47">
        <v>3.1</v>
      </c>
      <c r="D273" s="58" t="s">
        <v>31</v>
      </c>
      <c r="E273" s="52"/>
      <c r="F273" s="50">
        <f t="shared" si="14"/>
        <v>0</v>
      </c>
      <c r="G273" s="61"/>
      <c r="H273" s="59"/>
      <c r="I273" s="70"/>
      <c r="J273" s="59"/>
      <c r="K273" s="59"/>
    </row>
    <row r="274" spans="1:11" s="60" customFormat="1" ht="25.5" x14ac:dyDescent="0.2">
      <c r="A274" s="54" t="s">
        <v>102</v>
      </c>
      <c r="B274" s="57" t="s">
        <v>114</v>
      </c>
      <c r="C274" s="47">
        <v>3.1</v>
      </c>
      <c r="D274" s="58" t="s">
        <v>31</v>
      </c>
      <c r="E274" s="52"/>
      <c r="F274" s="50">
        <f t="shared" si="14"/>
        <v>0</v>
      </c>
      <c r="G274" s="61"/>
      <c r="H274" s="59"/>
      <c r="I274" s="59"/>
      <c r="J274" s="59"/>
      <c r="K274" s="59"/>
    </row>
    <row r="275" spans="1:11" s="60" customFormat="1" ht="25.5" x14ac:dyDescent="0.2">
      <c r="A275" s="54" t="s">
        <v>104</v>
      </c>
      <c r="B275" s="57" t="s">
        <v>116</v>
      </c>
      <c r="C275" s="47">
        <v>4.54</v>
      </c>
      <c r="D275" s="58" t="s">
        <v>31</v>
      </c>
      <c r="E275" s="52"/>
      <c r="F275" s="50">
        <f t="shared" si="14"/>
        <v>0</v>
      </c>
      <c r="G275" s="61"/>
      <c r="H275" s="59"/>
      <c r="I275" s="70"/>
      <c r="J275" s="59"/>
      <c r="K275" s="59"/>
    </row>
    <row r="276" spans="1:11" s="60" customFormat="1" x14ac:dyDescent="0.2">
      <c r="A276" s="54" t="s">
        <v>106</v>
      </c>
      <c r="B276" s="57" t="s">
        <v>118</v>
      </c>
      <c r="C276" s="47">
        <v>1.24</v>
      </c>
      <c r="D276" s="58" t="s">
        <v>31</v>
      </c>
      <c r="E276" s="52"/>
      <c r="F276" s="50">
        <f t="shared" si="14"/>
        <v>0</v>
      </c>
      <c r="G276" s="61"/>
      <c r="H276" s="59"/>
      <c r="I276" s="59"/>
      <c r="J276" s="59"/>
      <c r="K276" s="59"/>
    </row>
    <row r="277" spans="1:11" s="60" customFormat="1" x14ac:dyDescent="0.2">
      <c r="A277" s="54" t="s">
        <v>108</v>
      </c>
      <c r="B277" s="57" t="s">
        <v>120</v>
      </c>
      <c r="C277" s="47">
        <v>2.0499999999999998</v>
      </c>
      <c r="D277" s="58" t="s">
        <v>31</v>
      </c>
      <c r="E277" s="52"/>
      <c r="F277" s="50">
        <f t="shared" si="14"/>
        <v>0</v>
      </c>
      <c r="G277" s="61"/>
      <c r="H277" s="59"/>
      <c r="I277" s="71"/>
      <c r="J277" s="59"/>
      <c r="K277" s="59"/>
    </row>
    <row r="278" spans="1:11" s="60" customFormat="1" x14ac:dyDescent="0.2">
      <c r="A278" s="54" t="s">
        <v>110</v>
      </c>
      <c r="B278" s="57" t="s">
        <v>122</v>
      </c>
      <c r="C278" s="47">
        <v>2.0499999999999998</v>
      </c>
      <c r="D278" s="58" t="s">
        <v>31</v>
      </c>
      <c r="E278" s="52"/>
      <c r="F278" s="50">
        <f t="shared" si="14"/>
        <v>0</v>
      </c>
      <c r="G278" s="61"/>
      <c r="H278" s="59"/>
      <c r="I278" s="59"/>
      <c r="J278" s="59"/>
      <c r="K278" s="59"/>
    </row>
    <row r="279" spans="1:11" s="60" customFormat="1" x14ac:dyDescent="0.2">
      <c r="A279" s="54" t="s">
        <v>60</v>
      </c>
      <c r="B279" s="57" t="s">
        <v>124</v>
      </c>
      <c r="C279" s="47">
        <v>2.0499999999999998</v>
      </c>
      <c r="D279" s="58" t="s">
        <v>31</v>
      </c>
      <c r="E279" s="52"/>
      <c r="F279" s="50">
        <f t="shared" si="14"/>
        <v>0</v>
      </c>
      <c r="G279" s="61"/>
      <c r="H279" s="59"/>
      <c r="I279" s="59"/>
      <c r="J279" s="59"/>
      <c r="K279" s="59"/>
    </row>
    <row r="280" spans="1:11" s="60" customFormat="1" x14ac:dyDescent="0.2">
      <c r="A280" s="54" t="s">
        <v>113</v>
      </c>
      <c r="B280" s="57" t="s">
        <v>126</v>
      </c>
      <c r="C280" s="47">
        <v>2.0299999999999998</v>
      </c>
      <c r="D280" s="58" t="s">
        <v>31</v>
      </c>
      <c r="E280" s="52"/>
      <c r="F280" s="50">
        <f t="shared" si="14"/>
        <v>0</v>
      </c>
      <c r="G280" s="61"/>
      <c r="H280" s="59"/>
      <c r="I280" s="59"/>
      <c r="J280" s="59"/>
      <c r="K280" s="59"/>
    </row>
    <row r="281" spans="1:11" s="60" customFormat="1" x14ac:dyDescent="0.2">
      <c r="A281" s="54" t="s">
        <v>115</v>
      </c>
      <c r="B281" s="57" t="s">
        <v>128</v>
      </c>
      <c r="C281" s="47">
        <v>1.22</v>
      </c>
      <c r="D281" s="58" t="s">
        <v>31</v>
      </c>
      <c r="E281" s="52"/>
      <c r="F281" s="50">
        <f t="shared" si="14"/>
        <v>0</v>
      </c>
      <c r="G281" s="61"/>
      <c r="H281" s="59"/>
      <c r="I281" s="59"/>
      <c r="J281" s="59"/>
      <c r="K281" s="59"/>
    </row>
    <row r="282" spans="1:11" s="60" customFormat="1" x14ac:dyDescent="0.2">
      <c r="A282" s="54" t="s">
        <v>117</v>
      </c>
      <c r="B282" s="65" t="s">
        <v>322</v>
      </c>
      <c r="C282" s="66">
        <v>470.35</v>
      </c>
      <c r="D282" s="58" t="s">
        <v>19</v>
      </c>
      <c r="E282" s="52"/>
      <c r="F282" s="50">
        <f t="shared" si="14"/>
        <v>0</v>
      </c>
      <c r="G282" s="47"/>
      <c r="H282" s="59"/>
      <c r="I282" s="59"/>
      <c r="J282" s="59"/>
      <c r="K282" s="59"/>
    </row>
    <row r="283" spans="1:11" s="60" customFormat="1" x14ac:dyDescent="0.2">
      <c r="A283" s="54" t="s">
        <v>66</v>
      </c>
      <c r="B283" s="57" t="s">
        <v>132</v>
      </c>
      <c r="C283" s="47">
        <v>1475</v>
      </c>
      <c r="D283" s="58" t="s">
        <v>19</v>
      </c>
      <c r="E283" s="52"/>
      <c r="F283" s="50">
        <f t="shared" si="14"/>
        <v>0</v>
      </c>
      <c r="G283" s="47"/>
      <c r="H283" s="59"/>
      <c r="I283" s="59"/>
      <c r="J283" s="59"/>
      <c r="K283" s="59"/>
    </row>
    <row r="284" spans="1:11" s="60" customFormat="1" x14ac:dyDescent="0.2">
      <c r="A284" s="54" t="s">
        <v>121</v>
      </c>
      <c r="B284" s="65" t="s">
        <v>134</v>
      </c>
      <c r="C284" s="66">
        <v>225.81</v>
      </c>
      <c r="D284" s="58" t="s">
        <v>19</v>
      </c>
      <c r="E284" s="52"/>
      <c r="F284" s="50">
        <f t="shared" si="14"/>
        <v>0</v>
      </c>
      <c r="G284" s="47"/>
      <c r="H284" s="59"/>
      <c r="I284" s="59"/>
      <c r="J284" s="59"/>
      <c r="K284" s="59"/>
    </row>
    <row r="285" spans="1:11" s="60" customFormat="1" x14ac:dyDescent="0.2">
      <c r="A285" s="54" t="s">
        <v>123</v>
      </c>
      <c r="B285" s="57" t="s">
        <v>136</v>
      </c>
      <c r="C285" s="47">
        <f>112.55*0.2</f>
        <v>22.51</v>
      </c>
      <c r="D285" s="58" t="s">
        <v>31</v>
      </c>
      <c r="E285" s="52"/>
      <c r="F285" s="50">
        <f t="shared" si="14"/>
        <v>0</v>
      </c>
      <c r="G285" s="61">
        <f>SUM(F244:F285)</f>
        <v>0</v>
      </c>
      <c r="H285" s="59"/>
      <c r="I285" s="59"/>
      <c r="J285" s="59"/>
      <c r="K285" s="59"/>
    </row>
    <row r="286" spans="1:11" s="60" customFormat="1" x14ac:dyDescent="0.2">
      <c r="A286" s="54"/>
      <c r="B286" s="57"/>
      <c r="C286" s="47"/>
      <c r="D286" s="58"/>
      <c r="E286" s="52"/>
      <c r="F286" s="50"/>
      <c r="G286" s="61"/>
      <c r="H286" s="59"/>
      <c r="I286" s="59"/>
      <c r="J286" s="59"/>
      <c r="K286" s="59"/>
    </row>
    <row r="287" spans="1:11" s="43" customFormat="1" x14ac:dyDescent="0.2">
      <c r="A287" s="38" t="s">
        <v>49</v>
      </c>
      <c r="B287" s="39" t="s">
        <v>142</v>
      </c>
      <c r="C287" s="47"/>
      <c r="D287" s="48"/>
      <c r="E287" s="49"/>
      <c r="F287" s="50"/>
      <c r="G287" s="42"/>
      <c r="H287" s="44"/>
      <c r="I287" s="44"/>
      <c r="J287" s="44"/>
      <c r="K287" s="44"/>
    </row>
    <row r="288" spans="1:11" s="43" customFormat="1" x14ac:dyDescent="0.2">
      <c r="A288" s="54" t="s">
        <v>17</v>
      </c>
      <c r="B288" s="57" t="s">
        <v>147</v>
      </c>
      <c r="C288" s="47">
        <v>624.58000000000004</v>
      </c>
      <c r="D288" s="58" t="s">
        <v>19</v>
      </c>
      <c r="E288" s="52"/>
      <c r="F288" s="50">
        <f>C288*E288</f>
        <v>0</v>
      </c>
      <c r="G288" s="47"/>
      <c r="H288" s="44"/>
      <c r="I288" s="44"/>
      <c r="J288" s="44"/>
      <c r="K288" s="44"/>
    </row>
    <row r="289" spans="1:11" s="60" customFormat="1" ht="15" customHeight="1" x14ac:dyDescent="0.2">
      <c r="A289" s="54" t="s">
        <v>20</v>
      </c>
      <c r="B289" s="57" t="s">
        <v>148</v>
      </c>
      <c r="C289" s="47">
        <v>572.97</v>
      </c>
      <c r="D289" s="58" t="s">
        <v>19</v>
      </c>
      <c r="E289" s="52"/>
      <c r="F289" s="50">
        <f>C289*E289</f>
        <v>0</v>
      </c>
      <c r="G289" s="47"/>
      <c r="H289" s="59"/>
      <c r="I289" s="59"/>
      <c r="J289" s="59"/>
      <c r="K289" s="59"/>
    </row>
    <row r="290" spans="1:11" s="60" customFormat="1" ht="28.5" customHeight="1" x14ac:dyDescent="0.2">
      <c r="A290" s="54" t="s">
        <v>22</v>
      </c>
      <c r="B290" s="80" t="s">
        <v>152</v>
      </c>
      <c r="C290" s="47">
        <v>374.48</v>
      </c>
      <c r="D290" s="58" t="s">
        <v>19</v>
      </c>
      <c r="E290" s="52"/>
      <c r="F290" s="50">
        <f>C290*E290</f>
        <v>0</v>
      </c>
      <c r="G290" s="47"/>
      <c r="H290" s="59"/>
      <c r="I290" s="59"/>
      <c r="J290" s="59"/>
      <c r="K290" s="59"/>
    </row>
    <row r="291" spans="1:11" s="60" customFormat="1" ht="15.75" customHeight="1" x14ac:dyDescent="0.2">
      <c r="A291" s="54" t="s">
        <v>24</v>
      </c>
      <c r="B291" s="57" t="s">
        <v>323</v>
      </c>
      <c r="C291" s="47">
        <v>22.91</v>
      </c>
      <c r="D291" s="58" t="s">
        <v>19</v>
      </c>
      <c r="E291" s="52"/>
      <c r="F291" s="50">
        <f>C291*E291</f>
        <v>0</v>
      </c>
      <c r="G291" s="47"/>
      <c r="H291" s="59"/>
      <c r="I291" s="59"/>
      <c r="J291" s="59"/>
      <c r="K291" s="59"/>
    </row>
    <row r="292" spans="1:11" s="60" customFormat="1" x14ac:dyDescent="0.2">
      <c r="A292" s="54" t="s">
        <v>27</v>
      </c>
      <c r="B292" s="57" t="s">
        <v>155</v>
      </c>
      <c r="C292" s="47">
        <v>173.29</v>
      </c>
      <c r="D292" s="58" t="s">
        <v>19</v>
      </c>
      <c r="E292" s="52"/>
      <c r="F292" s="50">
        <f>C292*E292</f>
        <v>0</v>
      </c>
      <c r="G292" s="61">
        <f>SUM(F288:F292)</f>
        <v>0</v>
      </c>
      <c r="H292" s="59"/>
      <c r="I292" s="59"/>
      <c r="J292" s="59"/>
      <c r="K292" s="59"/>
    </row>
    <row r="293" spans="1:11" s="60" customFormat="1" x14ac:dyDescent="0.2">
      <c r="A293" s="54"/>
      <c r="B293" s="57"/>
      <c r="C293" s="47"/>
      <c r="D293" s="58"/>
      <c r="E293" s="52"/>
      <c r="F293" s="47"/>
      <c r="G293" s="47"/>
      <c r="H293" s="59"/>
      <c r="I293" s="59"/>
      <c r="J293" s="59"/>
      <c r="K293" s="59"/>
    </row>
    <row r="294" spans="1:11" s="43" customFormat="1" ht="15" customHeight="1" x14ac:dyDescent="0.2">
      <c r="A294" s="38" t="s">
        <v>141</v>
      </c>
      <c r="B294" s="99" t="s">
        <v>157</v>
      </c>
      <c r="C294" s="47"/>
      <c r="D294" s="48"/>
      <c r="E294" s="49"/>
      <c r="F294" s="50"/>
      <c r="G294" s="42"/>
      <c r="H294" s="44"/>
      <c r="I294" s="44"/>
      <c r="J294" s="44"/>
      <c r="K294" s="44"/>
    </row>
    <row r="295" spans="1:11" s="60" customFormat="1" x14ac:dyDescent="0.2">
      <c r="A295" s="54" t="s">
        <v>17</v>
      </c>
      <c r="B295" s="57" t="s">
        <v>158</v>
      </c>
      <c r="C295" s="47">
        <v>3218.7</v>
      </c>
      <c r="D295" s="58" t="s">
        <v>19</v>
      </c>
      <c r="E295" s="52"/>
      <c r="F295" s="50">
        <f t="shared" ref="F295:F300" si="15">C295*E295</f>
        <v>0</v>
      </c>
      <c r="G295" s="47"/>
      <c r="H295" s="59"/>
      <c r="I295" s="59"/>
      <c r="J295" s="59"/>
      <c r="K295" s="59"/>
    </row>
    <row r="296" spans="1:11" s="60" customFormat="1" x14ac:dyDescent="0.2">
      <c r="A296" s="54" t="s">
        <v>20</v>
      </c>
      <c r="B296" s="57" t="s">
        <v>159</v>
      </c>
      <c r="C296" s="47">
        <v>683.81</v>
      </c>
      <c r="D296" s="58" t="s">
        <v>19</v>
      </c>
      <c r="E296" s="52"/>
      <c r="F296" s="50">
        <f t="shared" si="15"/>
        <v>0</v>
      </c>
      <c r="G296" s="47"/>
      <c r="H296" s="59"/>
      <c r="I296" s="59"/>
      <c r="J296" s="59"/>
      <c r="K296" s="59"/>
    </row>
    <row r="297" spans="1:11" s="60" customFormat="1" x14ac:dyDescent="0.2">
      <c r="A297" s="54" t="s">
        <v>22</v>
      </c>
      <c r="B297" s="65" t="s">
        <v>160</v>
      </c>
      <c r="C297" s="47">
        <v>1344.95</v>
      </c>
      <c r="D297" s="58" t="s">
        <v>19</v>
      </c>
      <c r="E297" s="52"/>
      <c r="F297" s="50">
        <f t="shared" si="15"/>
        <v>0</v>
      </c>
      <c r="G297" s="47"/>
      <c r="H297" s="59"/>
      <c r="I297" s="59"/>
      <c r="J297" s="59"/>
      <c r="K297" s="59"/>
    </row>
    <row r="298" spans="1:11" s="60" customFormat="1" x14ac:dyDescent="0.2">
      <c r="A298" s="54" t="s">
        <v>24</v>
      </c>
      <c r="B298" s="57" t="s">
        <v>161</v>
      </c>
      <c r="C298" s="47">
        <f>C297</f>
        <v>1344.95</v>
      </c>
      <c r="D298" s="58" t="s">
        <v>19</v>
      </c>
      <c r="E298" s="52"/>
      <c r="F298" s="50">
        <f t="shared" si="15"/>
        <v>0</v>
      </c>
      <c r="G298" s="47"/>
      <c r="H298" s="59"/>
      <c r="I298" s="59"/>
      <c r="J298" s="59"/>
      <c r="K298" s="59"/>
    </row>
    <row r="299" spans="1:11" s="60" customFormat="1" x14ac:dyDescent="0.2">
      <c r="A299" s="54" t="s">
        <v>27</v>
      </c>
      <c r="B299" s="57" t="s">
        <v>324</v>
      </c>
      <c r="C299" s="47">
        <v>474.38</v>
      </c>
      <c r="D299" s="58" t="s">
        <v>163</v>
      </c>
      <c r="E299" s="52"/>
      <c r="F299" s="50">
        <f t="shared" si="15"/>
        <v>0</v>
      </c>
      <c r="G299" s="47"/>
      <c r="H299" s="59"/>
      <c r="I299" s="59"/>
      <c r="J299" s="59"/>
      <c r="K299" s="59"/>
    </row>
    <row r="300" spans="1:11" s="60" customFormat="1" x14ac:dyDescent="0.2">
      <c r="A300" s="54" t="s">
        <v>29</v>
      </c>
      <c r="B300" s="57" t="s">
        <v>164</v>
      </c>
      <c r="C300" s="47">
        <v>856.8</v>
      </c>
      <c r="D300" s="58" t="s">
        <v>163</v>
      </c>
      <c r="E300" s="52"/>
      <c r="F300" s="50">
        <f t="shared" si="15"/>
        <v>0</v>
      </c>
      <c r="G300" s="61">
        <f>SUM(F295:F300)</f>
        <v>0</v>
      </c>
      <c r="H300" s="59"/>
      <c r="I300" s="59"/>
      <c r="J300" s="59"/>
      <c r="K300" s="59"/>
    </row>
    <row r="301" spans="1:11" s="60" customFormat="1" x14ac:dyDescent="0.2">
      <c r="A301" s="54"/>
      <c r="B301" s="57"/>
      <c r="C301" s="47"/>
      <c r="D301" s="58"/>
      <c r="E301" s="52"/>
      <c r="F301" s="50"/>
      <c r="G301" s="61"/>
      <c r="H301" s="59"/>
      <c r="I301" s="59"/>
      <c r="J301" s="59"/>
      <c r="K301" s="59"/>
    </row>
    <row r="302" spans="1:11" s="60" customFormat="1" x14ac:dyDescent="0.2">
      <c r="A302" s="74" t="s">
        <v>156</v>
      </c>
      <c r="B302" s="62" t="s">
        <v>166</v>
      </c>
      <c r="C302" s="47"/>
      <c r="D302" s="58"/>
      <c r="E302" s="52"/>
      <c r="F302" s="50"/>
      <c r="G302" s="47"/>
      <c r="H302" s="59"/>
      <c r="I302" s="59"/>
      <c r="J302" s="59"/>
      <c r="K302" s="59"/>
    </row>
    <row r="303" spans="1:11" s="60" customFormat="1" ht="29.25" customHeight="1" x14ac:dyDescent="0.2">
      <c r="A303" s="54" t="s">
        <v>17</v>
      </c>
      <c r="B303" s="72" t="s">
        <v>167</v>
      </c>
      <c r="C303" s="47">
        <v>2123.0500000000002</v>
      </c>
      <c r="D303" s="58" t="s">
        <v>19</v>
      </c>
      <c r="E303" s="52"/>
      <c r="F303" s="50">
        <f t="shared" ref="F303:F305" si="16">C303*E303</f>
        <v>0</v>
      </c>
      <c r="G303" s="47"/>
      <c r="H303" s="59"/>
      <c r="I303" s="59"/>
      <c r="J303" s="59"/>
      <c r="K303" s="59"/>
    </row>
    <row r="304" spans="1:11" s="60" customFormat="1" ht="25.5" x14ac:dyDescent="0.2">
      <c r="A304" s="54" t="s">
        <v>20</v>
      </c>
      <c r="B304" s="72" t="s">
        <v>168</v>
      </c>
      <c r="C304" s="47">
        <v>754.88</v>
      </c>
      <c r="D304" s="58" t="s">
        <v>163</v>
      </c>
      <c r="E304" s="52"/>
      <c r="F304" s="50">
        <f t="shared" si="16"/>
        <v>0</v>
      </c>
      <c r="H304" s="59"/>
      <c r="I304" s="59"/>
      <c r="J304" s="59"/>
      <c r="K304" s="59"/>
    </row>
    <row r="305" spans="1:11" s="60" customFormat="1" ht="17.25" customHeight="1" x14ac:dyDescent="0.2">
      <c r="A305" s="54" t="s">
        <v>201</v>
      </c>
      <c r="B305" s="65" t="s">
        <v>175</v>
      </c>
      <c r="C305" s="66">
        <v>197.6</v>
      </c>
      <c r="D305" s="67" t="s">
        <v>163</v>
      </c>
      <c r="E305" s="52"/>
      <c r="F305" s="50">
        <f t="shared" si="16"/>
        <v>0</v>
      </c>
      <c r="G305" s="61">
        <f>SUM(F303:F305)</f>
        <v>0</v>
      </c>
      <c r="H305" s="59"/>
      <c r="I305" s="59"/>
      <c r="J305" s="59"/>
      <c r="K305" s="59"/>
    </row>
    <row r="306" spans="1:11" s="60" customFormat="1" x14ac:dyDescent="0.2">
      <c r="A306" s="74"/>
      <c r="B306" s="62"/>
      <c r="C306" s="61"/>
      <c r="D306" s="58"/>
      <c r="E306" s="52"/>
      <c r="F306" s="50"/>
      <c r="G306" s="47"/>
      <c r="H306" s="59"/>
      <c r="I306" s="59"/>
      <c r="J306" s="59"/>
      <c r="K306" s="59"/>
    </row>
    <row r="307" spans="1:11" s="60" customFormat="1" x14ac:dyDescent="0.2">
      <c r="A307" s="74" t="s">
        <v>165</v>
      </c>
      <c r="B307" s="62" t="s">
        <v>325</v>
      </c>
      <c r="C307" s="47"/>
      <c r="D307" s="58"/>
      <c r="E307" s="52"/>
      <c r="F307" s="50"/>
      <c r="G307" s="47"/>
      <c r="H307" s="59"/>
      <c r="I307" s="59"/>
      <c r="J307" s="59"/>
      <c r="K307" s="59"/>
    </row>
    <row r="308" spans="1:11" s="60" customFormat="1" x14ac:dyDescent="0.2">
      <c r="A308" s="54" t="s">
        <v>17</v>
      </c>
      <c r="B308" s="57" t="s">
        <v>326</v>
      </c>
      <c r="C308" s="47">
        <v>2260.6999999999998</v>
      </c>
      <c r="D308" s="58" t="s">
        <v>19</v>
      </c>
      <c r="E308" s="52"/>
      <c r="F308" s="50">
        <f>C308*E308</f>
        <v>0</v>
      </c>
      <c r="G308" s="47"/>
      <c r="H308" s="59"/>
      <c r="I308" s="59"/>
      <c r="J308" s="59"/>
      <c r="K308" s="59"/>
    </row>
    <row r="309" spans="1:11" s="60" customFormat="1" ht="38.25" customHeight="1" x14ac:dyDescent="0.2">
      <c r="A309" s="54" t="s">
        <v>20</v>
      </c>
      <c r="B309" s="65" t="s">
        <v>327</v>
      </c>
      <c r="C309" s="47">
        <v>2307.2399999999998</v>
      </c>
      <c r="D309" s="58" t="s">
        <v>19</v>
      </c>
      <c r="E309" s="52"/>
      <c r="F309" s="50">
        <f>C309*E309</f>
        <v>0</v>
      </c>
      <c r="G309" s="47"/>
      <c r="H309" s="59"/>
      <c r="I309" s="59"/>
      <c r="J309" s="59"/>
      <c r="K309" s="59"/>
    </row>
    <row r="310" spans="1:11" s="60" customFormat="1" x14ac:dyDescent="0.2">
      <c r="A310" s="54" t="s">
        <v>22</v>
      </c>
      <c r="B310" s="57" t="s">
        <v>328</v>
      </c>
      <c r="C310" s="47">
        <v>232.71</v>
      </c>
      <c r="D310" s="58" t="s">
        <v>163</v>
      </c>
      <c r="E310" s="52"/>
      <c r="F310" s="50">
        <f>C310*E310</f>
        <v>0</v>
      </c>
      <c r="G310" s="47"/>
      <c r="H310" s="59"/>
      <c r="I310" s="59"/>
      <c r="J310" s="59"/>
      <c r="K310" s="59"/>
    </row>
    <row r="311" spans="1:11" s="60" customFormat="1" x14ac:dyDescent="0.2">
      <c r="A311" s="54" t="s">
        <v>24</v>
      </c>
      <c r="B311" s="57" t="s">
        <v>329</v>
      </c>
      <c r="C311" s="47">
        <v>12</v>
      </c>
      <c r="D311" s="58" t="s">
        <v>26</v>
      </c>
      <c r="E311" s="52"/>
      <c r="F311" s="50">
        <f>C311*E311</f>
        <v>0</v>
      </c>
      <c r="G311" s="47"/>
      <c r="H311" s="59"/>
      <c r="I311" s="59"/>
      <c r="J311" s="59"/>
      <c r="K311" s="59"/>
    </row>
    <row r="312" spans="1:11" s="60" customFormat="1" x14ac:dyDescent="0.2">
      <c r="A312" s="54" t="s">
        <v>27</v>
      </c>
      <c r="B312" s="57" t="s">
        <v>330</v>
      </c>
      <c r="C312" s="47">
        <v>46.54</v>
      </c>
      <c r="D312" s="58" t="s">
        <v>19</v>
      </c>
      <c r="E312" s="52"/>
      <c r="F312" s="50">
        <f>C312*E312</f>
        <v>0</v>
      </c>
      <c r="G312" s="61">
        <f>SUM(F308:F312)</f>
        <v>0</v>
      </c>
      <c r="H312" s="59"/>
      <c r="I312" s="59"/>
      <c r="J312" s="59"/>
      <c r="K312" s="59"/>
    </row>
    <row r="313" spans="1:11" s="60" customFormat="1" x14ac:dyDescent="0.2">
      <c r="A313" s="76"/>
      <c r="B313" s="57"/>
      <c r="C313" s="47"/>
      <c r="D313" s="58"/>
      <c r="E313" s="52"/>
      <c r="F313" s="50"/>
      <c r="G313" s="47"/>
      <c r="H313" s="59"/>
      <c r="I313" s="59"/>
      <c r="J313" s="59"/>
      <c r="K313" s="59"/>
    </row>
    <row r="314" spans="1:11" s="60" customFormat="1" x14ac:dyDescent="0.2">
      <c r="A314" s="74" t="s">
        <v>176</v>
      </c>
      <c r="B314" s="62" t="s">
        <v>177</v>
      </c>
      <c r="C314" s="47"/>
      <c r="D314" s="58"/>
      <c r="E314" s="52"/>
      <c r="F314" s="50"/>
      <c r="G314" s="47"/>
      <c r="H314" s="59"/>
      <c r="I314" s="59"/>
      <c r="J314" s="59"/>
      <c r="K314" s="59"/>
    </row>
    <row r="315" spans="1:11" s="60" customFormat="1" ht="25.5" x14ac:dyDescent="0.2">
      <c r="A315" s="54" t="s">
        <v>17</v>
      </c>
      <c r="B315" s="65" t="s">
        <v>178</v>
      </c>
      <c r="C315" s="47">
        <v>200.09</v>
      </c>
      <c r="D315" s="58" t="s">
        <v>19</v>
      </c>
      <c r="E315" s="52"/>
      <c r="F315" s="50">
        <f>C315*E315</f>
        <v>0</v>
      </c>
      <c r="G315" s="61"/>
      <c r="H315" s="59"/>
      <c r="I315" s="59"/>
      <c r="J315" s="59"/>
      <c r="K315" s="59"/>
    </row>
    <row r="316" spans="1:11" s="60" customFormat="1" ht="25.5" x14ac:dyDescent="0.2">
      <c r="A316" s="54" t="s">
        <v>20</v>
      </c>
      <c r="B316" s="65" t="s">
        <v>179</v>
      </c>
      <c r="C316" s="47">
        <v>2.66</v>
      </c>
      <c r="D316" s="58" t="s">
        <v>19</v>
      </c>
      <c r="E316" s="52"/>
      <c r="F316" s="50">
        <f>C316*E316</f>
        <v>0</v>
      </c>
      <c r="G316" s="61">
        <f>SUM(F315:F316)</f>
        <v>0</v>
      </c>
      <c r="H316" s="59"/>
      <c r="I316" s="59"/>
      <c r="J316" s="59"/>
      <c r="K316" s="59"/>
    </row>
    <row r="317" spans="1:11" s="60" customFormat="1" x14ac:dyDescent="0.2">
      <c r="A317" s="74" t="s">
        <v>180</v>
      </c>
      <c r="B317" s="62" t="s">
        <v>181</v>
      </c>
      <c r="C317" s="47"/>
      <c r="D317" s="58"/>
      <c r="E317" s="52"/>
      <c r="F317" s="50"/>
      <c r="G317" s="47"/>
      <c r="H317" s="59"/>
      <c r="I317" s="59"/>
      <c r="J317" s="59"/>
      <c r="K317" s="59"/>
    </row>
    <row r="318" spans="1:11" s="60" customFormat="1" ht="25.5" x14ac:dyDescent="0.2">
      <c r="A318" s="54" t="s">
        <v>17</v>
      </c>
      <c r="B318" s="65" t="s">
        <v>182</v>
      </c>
      <c r="C318" s="66">
        <v>31</v>
      </c>
      <c r="D318" s="67" t="s">
        <v>26</v>
      </c>
      <c r="E318" s="52"/>
      <c r="F318" s="50">
        <f t="shared" ref="F318:F324" si="17">C318*E318</f>
        <v>0</v>
      </c>
      <c r="G318" s="47"/>
      <c r="H318" s="70"/>
      <c r="I318" s="59"/>
      <c r="J318" s="59"/>
      <c r="K318" s="59"/>
    </row>
    <row r="319" spans="1:11" s="60" customFormat="1" ht="25.5" x14ac:dyDescent="0.2">
      <c r="A319" s="54" t="s">
        <v>20</v>
      </c>
      <c r="B319" s="65" t="s">
        <v>183</v>
      </c>
      <c r="C319" s="66">
        <v>4</v>
      </c>
      <c r="D319" s="67" t="s">
        <v>26</v>
      </c>
      <c r="E319" s="52"/>
      <c r="F319" s="50">
        <f t="shared" si="17"/>
        <v>0</v>
      </c>
      <c r="G319" s="47"/>
      <c r="H319" s="70"/>
      <c r="I319" s="59"/>
      <c r="J319" s="59"/>
      <c r="K319" s="59"/>
    </row>
    <row r="320" spans="1:11" s="60" customFormat="1" ht="25.5" x14ac:dyDescent="0.2">
      <c r="A320" s="54" t="s">
        <v>22</v>
      </c>
      <c r="B320" s="65" t="s">
        <v>184</v>
      </c>
      <c r="C320" s="66">
        <v>1</v>
      </c>
      <c r="D320" s="67" t="s">
        <v>26</v>
      </c>
      <c r="E320" s="52"/>
      <c r="F320" s="50">
        <f t="shared" si="17"/>
        <v>0</v>
      </c>
      <c r="G320" s="47"/>
      <c r="H320" s="70"/>
      <c r="I320" s="59"/>
      <c r="J320" s="59"/>
      <c r="K320" s="59"/>
    </row>
    <row r="321" spans="1:11" s="60" customFormat="1" x14ac:dyDescent="0.2">
      <c r="A321" s="54" t="s">
        <v>24</v>
      </c>
      <c r="B321" s="65" t="s">
        <v>185</v>
      </c>
      <c r="C321" s="66">
        <v>9</v>
      </c>
      <c r="D321" s="67" t="s">
        <v>26</v>
      </c>
      <c r="E321" s="52"/>
      <c r="F321" s="50">
        <f t="shared" si="17"/>
        <v>0</v>
      </c>
      <c r="H321" s="70"/>
      <c r="I321" s="59"/>
      <c r="J321" s="59"/>
      <c r="K321" s="59"/>
    </row>
    <row r="322" spans="1:11" s="60" customFormat="1" x14ac:dyDescent="0.2">
      <c r="A322" s="54" t="s">
        <v>27</v>
      </c>
      <c r="B322" s="65" t="s">
        <v>331</v>
      </c>
      <c r="C322" s="66">
        <v>2</v>
      </c>
      <c r="D322" s="67" t="s">
        <v>26</v>
      </c>
      <c r="E322" s="52"/>
      <c r="F322" s="50">
        <f t="shared" si="17"/>
        <v>0</v>
      </c>
      <c r="H322" s="70"/>
      <c r="I322" s="59"/>
      <c r="J322" s="59"/>
      <c r="K322" s="59"/>
    </row>
    <row r="323" spans="1:11" s="60" customFormat="1" x14ac:dyDescent="0.2">
      <c r="A323" s="54" t="s">
        <v>29</v>
      </c>
      <c r="B323" s="65" t="s">
        <v>186</v>
      </c>
      <c r="C323" s="66">
        <v>20</v>
      </c>
      <c r="D323" s="67" t="s">
        <v>26</v>
      </c>
      <c r="E323" s="52"/>
      <c r="F323" s="50">
        <f t="shared" si="17"/>
        <v>0</v>
      </c>
      <c r="H323" s="70"/>
      <c r="I323" s="59"/>
      <c r="J323" s="59"/>
      <c r="K323" s="59"/>
    </row>
    <row r="324" spans="1:11" s="60" customFormat="1" ht="25.5" x14ac:dyDescent="0.2">
      <c r="A324" s="54" t="s">
        <v>32</v>
      </c>
      <c r="B324" s="65" t="s">
        <v>187</v>
      </c>
      <c r="C324" s="66">
        <v>33</v>
      </c>
      <c r="D324" s="67" t="s">
        <v>19</v>
      </c>
      <c r="E324" s="52"/>
      <c r="F324" s="50">
        <f t="shared" si="17"/>
        <v>0</v>
      </c>
      <c r="G324" s="61">
        <f>SUM(F318:F324)</f>
        <v>0</v>
      </c>
      <c r="H324" s="59"/>
      <c r="I324" s="59"/>
      <c r="J324" s="59"/>
      <c r="K324" s="59"/>
    </row>
    <row r="325" spans="1:11" s="60" customFormat="1" x14ac:dyDescent="0.2">
      <c r="A325" s="54"/>
      <c r="B325" s="57"/>
      <c r="C325" s="47"/>
      <c r="D325" s="58"/>
      <c r="E325" s="52"/>
      <c r="F325" s="50"/>
      <c r="H325" s="59"/>
      <c r="I325" s="59"/>
      <c r="J325" s="59"/>
      <c r="K325" s="59"/>
    </row>
    <row r="326" spans="1:11" s="60" customFormat="1" x14ac:dyDescent="0.2">
      <c r="A326" s="74" t="s">
        <v>188</v>
      </c>
      <c r="B326" s="62" t="s">
        <v>189</v>
      </c>
      <c r="C326" s="47"/>
      <c r="D326" s="58"/>
      <c r="E326" s="52"/>
      <c r="F326" s="50"/>
      <c r="G326" s="47"/>
      <c r="H326" s="59"/>
      <c r="I326" s="59"/>
      <c r="J326" s="59"/>
      <c r="K326" s="59"/>
    </row>
    <row r="327" spans="1:11" s="60" customFormat="1" x14ac:dyDescent="0.2">
      <c r="A327" s="54" t="s">
        <v>17</v>
      </c>
      <c r="B327" s="57" t="s">
        <v>190</v>
      </c>
      <c r="C327" s="47">
        <v>1600</v>
      </c>
      <c r="D327" s="58" t="s">
        <v>19</v>
      </c>
      <c r="E327" s="52"/>
      <c r="F327" s="50">
        <f>C327*E327</f>
        <v>0</v>
      </c>
      <c r="G327" s="47"/>
      <c r="H327" s="59"/>
      <c r="I327" s="59"/>
      <c r="J327" s="59"/>
      <c r="K327" s="59"/>
    </row>
    <row r="328" spans="1:11" s="60" customFormat="1" x14ac:dyDescent="0.2">
      <c r="A328" s="54" t="s">
        <v>20</v>
      </c>
      <c r="B328" s="57" t="s">
        <v>191</v>
      </c>
      <c r="C328" s="47">
        <v>180</v>
      </c>
      <c r="D328" s="58" t="s">
        <v>19</v>
      </c>
      <c r="E328" s="52"/>
      <c r="F328" s="50">
        <f>C328*E328</f>
        <v>0</v>
      </c>
      <c r="G328" s="47"/>
      <c r="H328" s="59"/>
      <c r="I328" s="59"/>
      <c r="J328" s="59"/>
      <c r="K328" s="59"/>
    </row>
    <row r="329" spans="1:11" s="60" customFormat="1" x14ac:dyDescent="0.2">
      <c r="A329" s="54" t="s">
        <v>22</v>
      </c>
      <c r="B329" s="57" t="s">
        <v>192</v>
      </c>
      <c r="C329" s="47">
        <v>160</v>
      </c>
      <c r="D329" s="58" t="s">
        <v>19</v>
      </c>
      <c r="E329" s="52"/>
      <c r="F329" s="50">
        <f>C329*E329</f>
        <v>0</v>
      </c>
      <c r="G329" s="61"/>
      <c r="H329" s="59"/>
      <c r="I329" s="59"/>
      <c r="J329" s="59"/>
      <c r="K329" s="59"/>
    </row>
    <row r="330" spans="1:11" s="60" customFormat="1" x14ac:dyDescent="0.2">
      <c r="A330" s="54" t="s">
        <v>24</v>
      </c>
      <c r="B330" s="57" t="s">
        <v>332</v>
      </c>
      <c r="C330" s="47">
        <v>240</v>
      </c>
      <c r="D330" s="58" t="s">
        <v>163</v>
      </c>
      <c r="E330" s="52"/>
      <c r="F330" s="50">
        <f>C330*E330</f>
        <v>0</v>
      </c>
      <c r="G330" s="61">
        <f>SUM(F327:F330)</f>
        <v>0</v>
      </c>
      <c r="H330" s="59"/>
      <c r="I330" s="59"/>
      <c r="J330" s="59"/>
      <c r="K330" s="59"/>
    </row>
    <row r="331" spans="1:11" s="60" customFormat="1" x14ac:dyDescent="0.2">
      <c r="B331" s="57"/>
      <c r="C331" s="47"/>
      <c r="D331" s="58"/>
      <c r="E331" s="52"/>
      <c r="F331" s="50"/>
      <c r="G331" s="47"/>
      <c r="H331" s="59"/>
      <c r="I331" s="59"/>
      <c r="J331" s="59"/>
      <c r="K331" s="59"/>
    </row>
    <row r="332" spans="1:11" s="60" customFormat="1" x14ac:dyDescent="0.2">
      <c r="A332" s="74" t="s">
        <v>194</v>
      </c>
      <c r="B332" s="62" t="s">
        <v>333</v>
      </c>
      <c r="C332" s="47"/>
      <c r="D332" s="58"/>
      <c r="E332" s="52"/>
      <c r="F332" s="50"/>
      <c r="G332" s="47"/>
      <c r="H332" s="59"/>
      <c r="I332" s="59"/>
      <c r="J332" s="59"/>
      <c r="K332" s="59"/>
    </row>
    <row r="333" spans="1:11" s="60" customFormat="1" x14ac:dyDescent="0.2">
      <c r="A333" s="54" t="s">
        <v>17</v>
      </c>
      <c r="B333" s="65" t="s">
        <v>334</v>
      </c>
      <c r="C333" s="47">
        <v>73.92</v>
      </c>
      <c r="D333" s="58" t="s">
        <v>227</v>
      </c>
      <c r="E333" s="52"/>
      <c r="F333" s="50">
        <f>C333*E333</f>
        <v>0</v>
      </c>
      <c r="G333" s="47"/>
      <c r="H333" s="59"/>
      <c r="I333" s="59"/>
      <c r="J333" s="59"/>
      <c r="K333" s="59"/>
    </row>
    <row r="334" spans="1:11" s="60" customFormat="1" x14ac:dyDescent="0.2">
      <c r="A334" s="54" t="s">
        <v>20</v>
      </c>
      <c r="B334" s="57" t="s">
        <v>335</v>
      </c>
      <c r="C334" s="47">
        <v>112.23</v>
      </c>
      <c r="D334" s="58" t="s">
        <v>336</v>
      </c>
      <c r="E334" s="52"/>
      <c r="F334" s="50">
        <f t="shared" ref="F334:F335" si="18">C334*E334</f>
        <v>0</v>
      </c>
      <c r="G334" s="47"/>
      <c r="H334" s="59"/>
      <c r="I334" s="59"/>
      <c r="J334" s="59"/>
      <c r="K334" s="59"/>
    </row>
    <row r="335" spans="1:11" s="60" customFormat="1" x14ac:dyDescent="0.2">
      <c r="A335" s="54" t="s">
        <v>22</v>
      </c>
      <c r="B335" s="57" t="s">
        <v>337</v>
      </c>
      <c r="C335" s="47">
        <v>47.67</v>
      </c>
      <c r="D335" s="58" t="s">
        <v>336</v>
      </c>
      <c r="E335" s="52"/>
      <c r="F335" s="50">
        <f t="shared" si="18"/>
        <v>0</v>
      </c>
      <c r="G335" s="61">
        <f>SUM(F333:F335)</f>
        <v>0</v>
      </c>
      <c r="H335" s="59"/>
      <c r="I335" s="59"/>
      <c r="J335" s="59"/>
      <c r="K335" s="59"/>
    </row>
    <row r="336" spans="1:11" s="60" customFormat="1" x14ac:dyDescent="0.2">
      <c r="A336" s="54"/>
      <c r="B336" s="57"/>
      <c r="C336" s="47"/>
      <c r="D336" s="58"/>
      <c r="E336" s="52"/>
      <c r="F336" s="50"/>
      <c r="G336" s="61"/>
      <c r="H336" s="59"/>
      <c r="I336" s="59"/>
      <c r="J336" s="59"/>
      <c r="K336" s="59"/>
    </row>
    <row r="337" spans="1:11" s="60" customFormat="1" x14ac:dyDescent="0.2">
      <c r="A337" s="74" t="s">
        <v>207</v>
      </c>
      <c r="B337" s="62" t="s">
        <v>208</v>
      </c>
      <c r="C337" s="47"/>
      <c r="D337" s="58"/>
      <c r="E337" s="52"/>
      <c r="F337" s="50"/>
      <c r="G337" s="47"/>
      <c r="H337" s="59"/>
      <c r="I337" s="59"/>
      <c r="J337" s="59"/>
      <c r="K337" s="59"/>
    </row>
    <row r="338" spans="1:11" s="60" customFormat="1" x14ac:dyDescent="0.2">
      <c r="A338" s="54" t="s">
        <v>17</v>
      </c>
      <c r="B338" s="57" t="s">
        <v>209</v>
      </c>
      <c r="C338" s="47">
        <v>18</v>
      </c>
      <c r="D338" s="58" t="s">
        <v>26</v>
      </c>
      <c r="E338" s="52"/>
      <c r="F338" s="50">
        <f t="shared" ref="F338:F339" si="19">C338*E338</f>
        <v>0</v>
      </c>
      <c r="G338" s="47"/>
      <c r="H338" s="59"/>
      <c r="I338" s="59"/>
      <c r="J338" s="59"/>
      <c r="K338" s="59"/>
    </row>
    <row r="339" spans="1:11" s="60" customFormat="1" x14ac:dyDescent="0.2">
      <c r="A339" s="54" t="s">
        <v>20</v>
      </c>
      <c r="B339" s="57" t="s">
        <v>338</v>
      </c>
      <c r="C339" s="47">
        <v>17</v>
      </c>
      <c r="D339" s="58" t="s">
        <v>26</v>
      </c>
      <c r="E339" s="52"/>
      <c r="F339" s="50">
        <f t="shared" si="19"/>
        <v>0</v>
      </c>
      <c r="G339" s="47"/>
      <c r="H339" s="59"/>
      <c r="I339" s="59"/>
      <c r="J339" s="59"/>
      <c r="K339" s="59"/>
    </row>
    <row r="340" spans="1:11" s="60" customFormat="1" ht="14.25" customHeight="1" x14ac:dyDescent="0.2">
      <c r="A340" s="54" t="s">
        <v>22</v>
      </c>
      <c r="B340" s="57" t="s">
        <v>214</v>
      </c>
      <c r="C340" s="47">
        <v>6</v>
      </c>
      <c r="D340" s="58" t="s">
        <v>26</v>
      </c>
      <c r="E340" s="52"/>
      <c r="F340" s="50">
        <f>C340*E340</f>
        <v>0</v>
      </c>
      <c r="H340" s="59"/>
      <c r="I340" s="59"/>
      <c r="J340" s="59"/>
      <c r="K340" s="59"/>
    </row>
    <row r="341" spans="1:11" s="60" customFormat="1" x14ac:dyDescent="0.2">
      <c r="A341" s="54" t="s">
        <v>24</v>
      </c>
      <c r="B341" s="57" t="s">
        <v>213</v>
      </c>
      <c r="C341" s="47">
        <v>2</v>
      </c>
      <c r="D341" s="58" t="s">
        <v>26</v>
      </c>
      <c r="E341" s="52"/>
      <c r="F341" s="50">
        <f>C341*E341</f>
        <v>0</v>
      </c>
      <c r="G341" s="47"/>
      <c r="H341" s="59"/>
      <c r="I341" s="59"/>
      <c r="J341" s="59"/>
      <c r="K341" s="59"/>
    </row>
    <row r="342" spans="1:11" s="60" customFormat="1" x14ac:dyDescent="0.2">
      <c r="A342" s="54" t="s">
        <v>27</v>
      </c>
      <c r="B342" s="57" t="s">
        <v>339</v>
      </c>
      <c r="C342" s="47">
        <v>2</v>
      </c>
      <c r="D342" s="58" t="s">
        <v>26</v>
      </c>
      <c r="E342" s="52"/>
      <c r="F342" s="50">
        <f>C342*E342</f>
        <v>0</v>
      </c>
      <c r="G342" s="47"/>
      <c r="H342" s="59"/>
      <c r="I342" s="59"/>
      <c r="J342" s="59"/>
      <c r="K342" s="59"/>
    </row>
    <row r="343" spans="1:11" s="60" customFormat="1" x14ac:dyDescent="0.2">
      <c r="A343" s="54" t="s">
        <v>29</v>
      </c>
      <c r="B343" s="57" t="s">
        <v>215</v>
      </c>
      <c r="C343" s="47">
        <v>8</v>
      </c>
      <c r="D343" s="58" t="s">
        <v>26</v>
      </c>
      <c r="E343" s="52"/>
      <c r="F343" s="50">
        <f>C343*E343</f>
        <v>0</v>
      </c>
      <c r="G343" s="47"/>
      <c r="H343" s="59"/>
      <c r="I343" s="59"/>
      <c r="J343" s="59"/>
      <c r="K343" s="59"/>
    </row>
    <row r="344" spans="1:11" s="60" customFormat="1" x14ac:dyDescent="0.2">
      <c r="A344" s="54" t="s">
        <v>32</v>
      </c>
      <c r="B344" s="57" t="s">
        <v>340</v>
      </c>
      <c r="C344" s="47">
        <v>6</v>
      </c>
      <c r="D344" s="58" t="s">
        <v>26</v>
      </c>
      <c r="E344" s="52"/>
      <c r="F344" s="50">
        <f>C344*E344</f>
        <v>0</v>
      </c>
      <c r="G344" s="47"/>
      <c r="H344" s="59"/>
      <c r="I344" s="59"/>
      <c r="J344" s="59"/>
      <c r="K344" s="59"/>
    </row>
    <row r="345" spans="1:11" s="60" customFormat="1" x14ac:dyDescent="0.2">
      <c r="A345" s="54" t="s">
        <v>151</v>
      </c>
      <c r="B345" s="57" t="s">
        <v>341</v>
      </c>
      <c r="C345" s="47">
        <v>1</v>
      </c>
      <c r="D345" s="58" t="s">
        <v>26</v>
      </c>
      <c r="E345" s="52"/>
      <c r="F345" s="50">
        <f t="shared" ref="F345:F356" si="20">C345*E345</f>
        <v>0</v>
      </c>
      <c r="H345" s="59"/>
      <c r="I345" s="59"/>
      <c r="J345" s="59"/>
      <c r="K345" s="59"/>
    </row>
    <row r="346" spans="1:11" s="60" customFormat="1" x14ac:dyDescent="0.2">
      <c r="A346" s="54" t="s">
        <v>153</v>
      </c>
      <c r="B346" s="57" t="s">
        <v>216</v>
      </c>
      <c r="C346" s="47">
        <v>8</v>
      </c>
      <c r="D346" s="58" t="s">
        <v>26</v>
      </c>
      <c r="E346" s="52"/>
      <c r="F346" s="50">
        <f t="shared" si="20"/>
        <v>0</v>
      </c>
      <c r="G346" s="47"/>
      <c r="H346" s="59"/>
      <c r="I346" s="59"/>
      <c r="J346" s="59"/>
      <c r="K346" s="59"/>
    </row>
    <row r="347" spans="1:11" s="60" customFormat="1" x14ac:dyDescent="0.2">
      <c r="A347" s="54" t="s">
        <v>38</v>
      </c>
      <c r="B347" s="57" t="s">
        <v>217</v>
      </c>
      <c r="C347" s="47">
        <v>18</v>
      </c>
      <c r="D347" s="58" t="s">
        <v>26</v>
      </c>
      <c r="E347" s="52"/>
      <c r="F347" s="50">
        <f t="shared" si="20"/>
        <v>0</v>
      </c>
      <c r="G347" s="47"/>
      <c r="H347" s="59"/>
      <c r="I347" s="59"/>
      <c r="J347" s="59"/>
      <c r="K347" s="59"/>
    </row>
    <row r="348" spans="1:11" s="60" customFormat="1" x14ac:dyDescent="0.2">
      <c r="A348" s="54" t="s">
        <v>219</v>
      </c>
      <c r="B348" s="57" t="s">
        <v>218</v>
      </c>
      <c r="C348" s="47">
        <v>10</v>
      </c>
      <c r="D348" s="58" t="s">
        <v>26</v>
      </c>
      <c r="E348" s="52"/>
      <c r="F348" s="50">
        <f t="shared" si="20"/>
        <v>0</v>
      </c>
      <c r="G348" s="47"/>
      <c r="H348" s="59"/>
      <c r="I348" s="59"/>
      <c r="J348" s="59"/>
      <c r="K348" s="59"/>
    </row>
    <row r="349" spans="1:11" s="60" customFormat="1" x14ac:dyDescent="0.2">
      <c r="A349" s="54" t="s">
        <v>221</v>
      </c>
      <c r="B349" s="57" t="s">
        <v>220</v>
      </c>
      <c r="C349" s="47">
        <v>10</v>
      </c>
      <c r="D349" s="58" t="s">
        <v>26</v>
      </c>
      <c r="E349" s="52"/>
      <c r="F349" s="50">
        <f t="shared" si="20"/>
        <v>0</v>
      </c>
      <c r="G349" s="47"/>
      <c r="H349" s="59"/>
      <c r="I349" s="59"/>
      <c r="J349" s="59"/>
      <c r="K349" s="59"/>
    </row>
    <row r="350" spans="1:11" s="60" customFormat="1" ht="15" x14ac:dyDescent="0.25">
      <c r="A350" s="58" t="s">
        <v>223</v>
      </c>
      <c r="B350" s="78" t="s">
        <v>224</v>
      </c>
      <c r="C350" s="47">
        <v>2</v>
      </c>
      <c r="D350" s="58" t="s">
        <v>26</v>
      </c>
      <c r="E350" s="52"/>
      <c r="F350" s="50">
        <f t="shared" si="20"/>
        <v>0</v>
      </c>
      <c r="G350" s="47"/>
      <c r="H350" s="59"/>
      <c r="I350" s="59"/>
      <c r="J350" s="59"/>
      <c r="K350" s="59"/>
    </row>
    <row r="351" spans="1:11" s="60" customFormat="1" ht="15" x14ac:dyDescent="0.25">
      <c r="A351" s="58" t="s">
        <v>225</v>
      </c>
      <c r="B351" s="78" t="s">
        <v>342</v>
      </c>
      <c r="C351" s="47">
        <v>2</v>
      </c>
      <c r="D351" s="58" t="s">
        <v>26</v>
      </c>
      <c r="E351" s="52"/>
      <c r="F351" s="50">
        <f t="shared" si="20"/>
        <v>0</v>
      </c>
      <c r="G351" s="47"/>
      <c r="H351" s="59"/>
      <c r="I351" s="59"/>
      <c r="J351" s="59"/>
      <c r="K351" s="59"/>
    </row>
    <row r="352" spans="1:11" s="60" customFormat="1" x14ac:dyDescent="0.2">
      <c r="A352" s="58" t="s">
        <v>228</v>
      </c>
      <c r="B352" s="57" t="s">
        <v>226</v>
      </c>
      <c r="C352" s="47">
        <v>108.35</v>
      </c>
      <c r="D352" s="58" t="s">
        <v>227</v>
      </c>
      <c r="E352" s="52"/>
      <c r="F352" s="50">
        <f t="shared" si="20"/>
        <v>0</v>
      </c>
      <c r="G352" s="47"/>
      <c r="H352" s="59"/>
      <c r="I352" s="59"/>
      <c r="J352" s="59"/>
      <c r="K352" s="59"/>
    </row>
    <row r="353" spans="1:11" s="60" customFormat="1" x14ac:dyDescent="0.2">
      <c r="A353" s="54" t="s">
        <v>230</v>
      </c>
      <c r="B353" s="57" t="s">
        <v>231</v>
      </c>
      <c r="C353" s="47">
        <v>6</v>
      </c>
      <c r="D353" s="58" t="s">
        <v>26</v>
      </c>
      <c r="E353" s="52"/>
      <c r="F353" s="50">
        <f t="shared" si="20"/>
        <v>0</v>
      </c>
      <c r="G353" s="47"/>
      <c r="H353" s="59"/>
      <c r="I353" s="59"/>
      <c r="J353" s="59"/>
      <c r="K353" s="59"/>
    </row>
    <row r="354" spans="1:11" s="60" customFormat="1" x14ac:dyDescent="0.2">
      <c r="A354" s="54" t="s">
        <v>232</v>
      </c>
      <c r="B354" s="57" t="s">
        <v>343</v>
      </c>
      <c r="C354" s="47">
        <v>3</v>
      </c>
      <c r="D354" s="58" t="s">
        <v>26</v>
      </c>
      <c r="E354" s="52"/>
      <c r="F354" s="50">
        <f t="shared" si="20"/>
        <v>0</v>
      </c>
      <c r="G354" s="47"/>
      <c r="H354" s="59"/>
      <c r="I354" s="59"/>
      <c r="J354" s="59"/>
      <c r="K354" s="59"/>
    </row>
    <row r="355" spans="1:11" s="60" customFormat="1" x14ac:dyDescent="0.2">
      <c r="A355" s="54" t="s">
        <v>234</v>
      </c>
      <c r="B355" s="57" t="s">
        <v>238</v>
      </c>
      <c r="C355" s="47">
        <v>1</v>
      </c>
      <c r="D355" s="58" t="s">
        <v>239</v>
      </c>
      <c r="E355" s="52"/>
      <c r="F355" s="50">
        <f t="shared" si="20"/>
        <v>0</v>
      </c>
      <c r="G355" s="47"/>
      <c r="H355" s="59"/>
      <c r="I355" s="59"/>
      <c r="J355" s="59"/>
      <c r="K355" s="59"/>
    </row>
    <row r="356" spans="1:11" s="60" customFormat="1" x14ac:dyDescent="0.2">
      <c r="A356" s="54" t="s">
        <v>236</v>
      </c>
      <c r="B356" s="57" t="s">
        <v>240</v>
      </c>
      <c r="C356" s="47">
        <v>1</v>
      </c>
      <c r="D356" s="58" t="s">
        <v>239</v>
      </c>
      <c r="E356" s="52"/>
      <c r="F356" s="50">
        <f t="shared" si="20"/>
        <v>0</v>
      </c>
      <c r="G356" s="61">
        <f>SUM(F338:F356)</f>
        <v>0</v>
      </c>
      <c r="H356" s="59"/>
      <c r="I356" s="59"/>
      <c r="J356" s="59"/>
      <c r="K356" s="59"/>
    </row>
    <row r="357" spans="1:11" s="60" customFormat="1" ht="12.75" customHeight="1" x14ac:dyDescent="0.2">
      <c r="A357" s="54"/>
      <c r="B357" s="57"/>
      <c r="C357" s="47"/>
      <c r="D357" s="58"/>
      <c r="E357" s="52"/>
      <c r="F357" s="50"/>
      <c r="G357" s="61"/>
      <c r="H357" s="59"/>
      <c r="I357" s="59"/>
      <c r="J357" s="59"/>
      <c r="K357" s="59"/>
    </row>
    <row r="358" spans="1:11" s="60" customFormat="1" x14ac:dyDescent="0.2">
      <c r="A358" s="74" t="s">
        <v>241</v>
      </c>
      <c r="B358" s="62" t="s">
        <v>242</v>
      </c>
      <c r="C358" s="47"/>
      <c r="D358" s="58"/>
      <c r="E358" s="52"/>
      <c r="F358" s="50"/>
      <c r="G358" s="47"/>
      <c r="H358" s="59"/>
      <c r="I358" s="59"/>
      <c r="J358" s="59"/>
      <c r="K358" s="59"/>
    </row>
    <row r="359" spans="1:11" s="60" customFormat="1" x14ac:dyDescent="0.2">
      <c r="A359" s="54" t="s">
        <v>17</v>
      </c>
      <c r="B359" s="57" t="s">
        <v>243</v>
      </c>
      <c r="C359" s="47">
        <f>C360+C361</f>
        <v>8838.7800000000007</v>
      </c>
      <c r="D359" s="58" t="s">
        <v>19</v>
      </c>
      <c r="E359" s="52"/>
      <c r="F359" s="50">
        <f>C359*E359</f>
        <v>0</v>
      </c>
      <c r="G359" s="47"/>
      <c r="H359" s="59"/>
      <c r="I359" s="59"/>
      <c r="J359" s="59"/>
      <c r="K359" s="59"/>
    </row>
    <row r="360" spans="1:11" s="60" customFormat="1" x14ac:dyDescent="0.2">
      <c r="A360" s="54" t="s">
        <v>20</v>
      </c>
      <c r="B360" s="57" t="s">
        <v>344</v>
      </c>
      <c r="C360" s="47">
        <v>7471.58</v>
      </c>
      <c r="D360" s="58" t="s">
        <v>19</v>
      </c>
      <c r="E360" s="52"/>
      <c r="F360" s="50">
        <f t="shared" ref="F360:F361" si="21">C360*E360</f>
        <v>0</v>
      </c>
      <c r="G360" s="47"/>
      <c r="H360" s="59"/>
      <c r="I360" s="59"/>
      <c r="J360" s="59"/>
      <c r="K360" s="59"/>
    </row>
    <row r="361" spans="1:11" s="60" customFormat="1" x14ac:dyDescent="0.2">
      <c r="A361" s="76" t="s">
        <v>22</v>
      </c>
      <c r="B361" s="57" t="s">
        <v>345</v>
      </c>
      <c r="C361" s="47">
        <v>1367.2</v>
      </c>
      <c r="D361" s="58" t="s">
        <v>19</v>
      </c>
      <c r="E361" s="52"/>
      <c r="F361" s="50">
        <f t="shared" si="21"/>
        <v>0</v>
      </c>
      <c r="G361" s="61">
        <f>SUM(F359:F361)</f>
        <v>0</v>
      </c>
      <c r="H361" s="59"/>
      <c r="I361" s="59"/>
      <c r="J361" s="59"/>
      <c r="K361" s="59"/>
    </row>
    <row r="362" spans="1:11" s="60" customFormat="1" ht="11.25" customHeight="1" x14ac:dyDescent="0.2">
      <c r="A362" s="74" t="s">
        <v>246</v>
      </c>
      <c r="B362" s="62" t="s">
        <v>346</v>
      </c>
      <c r="C362" s="47"/>
      <c r="D362" s="58"/>
      <c r="E362" s="52"/>
      <c r="F362" s="50"/>
      <c r="G362" s="47"/>
      <c r="H362" s="59"/>
      <c r="I362" s="59"/>
      <c r="J362" s="59"/>
      <c r="K362" s="59"/>
    </row>
    <row r="363" spans="1:11" s="60" customFormat="1" ht="41.25" customHeight="1" x14ac:dyDescent="0.2">
      <c r="A363" s="54" t="s">
        <v>17</v>
      </c>
      <c r="B363" s="92" t="s">
        <v>287</v>
      </c>
      <c r="C363" s="93">
        <v>400</v>
      </c>
      <c r="D363" s="94" t="s">
        <v>163</v>
      </c>
      <c r="E363" s="85"/>
      <c r="F363" s="85">
        <f>C363*E363</f>
        <v>0</v>
      </c>
      <c r="G363" s="100">
        <f>SUM(F363)</f>
        <v>0</v>
      </c>
      <c r="H363" s="13"/>
      <c r="I363" s="59"/>
      <c r="J363" s="59"/>
      <c r="K363" s="59"/>
    </row>
    <row r="364" spans="1:11" s="60" customFormat="1" ht="14.1" customHeight="1" x14ac:dyDescent="0.2">
      <c r="A364" s="54"/>
      <c r="B364" s="87"/>
      <c r="C364" s="85"/>
      <c r="D364" s="86"/>
      <c r="E364" s="85"/>
      <c r="F364" s="85"/>
      <c r="H364" s="13"/>
      <c r="I364" s="59"/>
      <c r="J364" s="59"/>
      <c r="K364" s="59"/>
    </row>
    <row r="365" spans="1:11" s="60" customFormat="1" x14ac:dyDescent="0.2">
      <c r="A365" s="54"/>
      <c r="B365" s="322" t="s">
        <v>347</v>
      </c>
      <c r="C365" s="322"/>
      <c r="D365" s="322"/>
      <c r="E365" s="322"/>
      <c r="F365" s="41" t="s">
        <v>292</v>
      </c>
      <c r="G365" s="61">
        <f>SUM(G241:G363)</f>
        <v>0</v>
      </c>
      <c r="H365" s="59"/>
      <c r="I365" s="59"/>
      <c r="J365" s="59"/>
      <c r="K365" s="59"/>
    </row>
    <row r="366" spans="1:11" s="60" customFormat="1" x14ac:dyDescent="0.2">
      <c r="A366" s="54"/>
      <c r="B366" s="57"/>
      <c r="C366" s="47"/>
      <c r="D366" s="58"/>
      <c r="E366" s="52"/>
      <c r="F366" s="49"/>
      <c r="G366" s="47"/>
      <c r="H366" s="59"/>
      <c r="I366" s="59"/>
      <c r="J366" s="59"/>
      <c r="K366" s="59"/>
    </row>
    <row r="367" spans="1:11" s="60" customFormat="1" x14ac:dyDescent="0.2">
      <c r="A367" s="54"/>
      <c r="B367" s="322" t="s">
        <v>348</v>
      </c>
      <c r="C367" s="322"/>
      <c r="D367" s="322"/>
      <c r="E367" s="322"/>
      <c r="F367" s="41" t="s">
        <v>292</v>
      </c>
      <c r="G367" s="61">
        <f>G365+G236+G206</f>
        <v>0</v>
      </c>
      <c r="H367" s="59"/>
      <c r="I367" s="59"/>
      <c r="J367" s="59"/>
      <c r="K367" s="59"/>
    </row>
    <row r="368" spans="1:11" s="60" customFormat="1" x14ac:dyDescent="0.2">
      <c r="A368" s="54"/>
      <c r="B368" s="101"/>
      <c r="C368" s="101"/>
      <c r="D368" s="101"/>
      <c r="E368" s="101"/>
      <c r="F368" s="41"/>
      <c r="G368" s="61"/>
      <c r="H368" s="59"/>
      <c r="I368" s="59"/>
      <c r="J368" s="59"/>
      <c r="K368" s="59"/>
    </row>
    <row r="369" spans="1:11" s="60" customFormat="1" x14ac:dyDescent="0.2">
      <c r="A369" s="11"/>
      <c r="B369" s="35" t="s">
        <v>349</v>
      </c>
      <c r="C369" s="102"/>
      <c r="D369" s="102"/>
      <c r="E369" s="103"/>
      <c r="F369" s="104"/>
      <c r="G369" s="7"/>
      <c r="H369" s="59"/>
      <c r="I369" s="59"/>
      <c r="J369" s="59"/>
      <c r="K369" s="59"/>
    </row>
    <row r="370" spans="1:11" s="60" customFormat="1" x14ac:dyDescent="0.2">
      <c r="A370" s="11"/>
      <c r="B370" s="105"/>
      <c r="C370" s="102"/>
      <c r="D370" s="102"/>
      <c r="E370" s="103"/>
      <c r="F370" s="104"/>
      <c r="G370" s="7"/>
      <c r="H370" s="59"/>
      <c r="I370" s="59"/>
      <c r="J370" s="59"/>
      <c r="K370" s="59"/>
    </row>
    <row r="371" spans="1:11" s="60" customFormat="1" x14ac:dyDescent="0.2">
      <c r="A371" s="38" t="s">
        <v>15</v>
      </c>
      <c r="B371" s="39" t="s">
        <v>16</v>
      </c>
      <c r="C371" s="40"/>
      <c r="D371" s="40"/>
      <c r="E371" s="41"/>
      <c r="F371" s="42"/>
      <c r="G371" s="42"/>
      <c r="H371" s="59"/>
      <c r="I371" s="59"/>
      <c r="J371" s="59"/>
      <c r="K371" s="59"/>
    </row>
    <row r="372" spans="1:11" s="60" customFormat="1" x14ac:dyDescent="0.2">
      <c r="A372" s="45" t="s">
        <v>17</v>
      </c>
      <c r="B372" s="46" t="s">
        <v>23</v>
      </c>
      <c r="C372" s="47">
        <v>1</v>
      </c>
      <c r="D372" s="48" t="s">
        <v>239</v>
      </c>
      <c r="E372" s="49"/>
      <c r="F372" s="50">
        <f>C372*E372</f>
        <v>0</v>
      </c>
      <c r="G372" s="42">
        <f>SUM(F372:F372)</f>
        <v>0</v>
      </c>
      <c r="H372" s="59"/>
      <c r="I372" s="59"/>
      <c r="J372" s="59"/>
      <c r="K372" s="59"/>
    </row>
    <row r="373" spans="1:11" s="60" customFormat="1" x14ac:dyDescent="0.2">
      <c r="A373" s="54"/>
      <c r="B373" s="46"/>
      <c r="C373" s="47"/>
      <c r="D373" s="48"/>
      <c r="E373" s="49"/>
      <c r="F373" s="50"/>
      <c r="G373" s="42"/>
      <c r="H373" s="59"/>
      <c r="I373" s="59"/>
      <c r="J373" s="59"/>
      <c r="K373" s="59"/>
    </row>
    <row r="374" spans="1:11" s="60" customFormat="1" x14ac:dyDescent="0.2">
      <c r="A374" s="38" t="s">
        <v>44</v>
      </c>
      <c r="B374" s="39" t="s">
        <v>45</v>
      </c>
      <c r="C374" s="47"/>
      <c r="D374" s="48"/>
      <c r="E374" s="49"/>
      <c r="F374" s="50"/>
      <c r="G374" s="42"/>
      <c r="H374" s="59"/>
      <c r="I374" s="59"/>
      <c r="J374" s="59"/>
      <c r="K374" s="59"/>
    </row>
    <row r="375" spans="1:11" s="60" customFormat="1" x14ac:dyDescent="0.2">
      <c r="A375" s="54" t="s">
        <v>17</v>
      </c>
      <c r="B375" s="57" t="s">
        <v>47</v>
      </c>
      <c r="C375" s="47">
        <v>26.97</v>
      </c>
      <c r="D375" s="58" t="s">
        <v>31</v>
      </c>
      <c r="E375" s="52"/>
      <c r="F375" s="50">
        <f>C375*E375</f>
        <v>0</v>
      </c>
      <c r="G375" s="47"/>
      <c r="H375" s="59"/>
      <c r="I375" s="59"/>
      <c r="J375" s="59"/>
      <c r="K375" s="59"/>
    </row>
    <row r="376" spans="1:11" s="60" customFormat="1" x14ac:dyDescent="0.2">
      <c r="A376" s="54" t="s">
        <v>20</v>
      </c>
      <c r="B376" s="57" t="s">
        <v>350</v>
      </c>
      <c r="C376" s="47">
        <v>17.43</v>
      </c>
      <c r="D376" s="58" t="s">
        <v>19</v>
      </c>
      <c r="E376" s="52"/>
      <c r="F376" s="50">
        <f>C376*E376</f>
        <v>0</v>
      </c>
      <c r="G376" s="47"/>
      <c r="H376" s="59"/>
      <c r="I376" s="59"/>
      <c r="J376" s="59"/>
      <c r="K376" s="59"/>
    </row>
    <row r="377" spans="1:11" s="60" customFormat="1" x14ac:dyDescent="0.2">
      <c r="A377" s="54" t="s">
        <v>22</v>
      </c>
      <c r="B377" s="57" t="s">
        <v>284</v>
      </c>
      <c r="C377" s="47">
        <v>19.68</v>
      </c>
      <c r="D377" s="58" t="s">
        <v>31</v>
      </c>
      <c r="E377" s="52"/>
      <c r="F377" s="50">
        <f>C377*E377</f>
        <v>0</v>
      </c>
      <c r="G377" s="47"/>
      <c r="H377" s="59"/>
      <c r="I377" s="59"/>
      <c r="J377" s="59"/>
      <c r="K377" s="59"/>
    </row>
    <row r="378" spans="1:11" s="60" customFormat="1" x14ac:dyDescent="0.2">
      <c r="A378" s="54" t="s">
        <v>24</v>
      </c>
      <c r="B378" s="57" t="s">
        <v>48</v>
      </c>
      <c r="C378" s="47">
        <v>15.03</v>
      </c>
      <c r="D378" s="58" t="s">
        <v>31</v>
      </c>
      <c r="E378" s="52"/>
      <c r="F378" s="50">
        <f>C378*E378</f>
        <v>0</v>
      </c>
      <c r="G378" s="61">
        <f>SUM(F375:F378)</f>
        <v>0</v>
      </c>
      <c r="H378" s="59"/>
      <c r="I378" s="59"/>
      <c r="J378" s="59"/>
      <c r="K378" s="59"/>
    </row>
    <row r="379" spans="1:11" s="60" customFormat="1" x14ac:dyDescent="0.2">
      <c r="A379" s="54"/>
      <c r="B379" s="57"/>
      <c r="C379" s="47"/>
      <c r="D379" s="58"/>
      <c r="E379" s="52"/>
      <c r="F379" s="50"/>
      <c r="G379" s="47"/>
      <c r="H379" s="59"/>
      <c r="I379" s="59"/>
      <c r="J379" s="59"/>
      <c r="K379" s="59"/>
    </row>
    <row r="380" spans="1:11" s="60" customFormat="1" x14ac:dyDescent="0.2">
      <c r="A380" s="38" t="s">
        <v>49</v>
      </c>
      <c r="B380" s="39" t="s">
        <v>50</v>
      </c>
      <c r="C380" s="47"/>
      <c r="D380" s="48"/>
      <c r="E380" s="49"/>
      <c r="F380" s="50"/>
      <c r="G380" s="42"/>
      <c r="H380" s="59"/>
      <c r="I380" s="59"/>
      <c r="J380" s="59"/>
      <c r="K380" s="59"/>
    </row>
    <row r="381" spans="1:11" s="60" customFormat="1" x14ac:dyDescent="0.2">
      <c r="A381" s="54" t="s">
        <v>17</v>
      </c>
      <c r="B381" s="106" t="s">
        <v>351</v>
      </c>
      <c r="C381" s="107">
        <v>4.12</v>
      </c>
      <c r="D381" s="108" t="s">
        <v>31</v>
      </c>
      <c r="E381" s="52"/>
      <c r="F381" s="50">
        <f t="shared" ref="F381:F382" si="22">C381*E381</f>
        <v>0</v>
      </c>
      <c r="G381" s="47"/>
      <c r="H381" s="59"/>
      <c r="I381" s="59"/>
      <c r="J381" s="59"/>
      <c r="K381" s="59"/>
    </row>
    <row r="382" spans="1:11" s="60" customFormat="1" x14ac:dyDescent="0.2">
      <c r="A382" s="109" t="s">
        <v>20</v>
      </c>
      <c r="B382" s="106" t="s">
        <v>352</v>
      </c>
      <c r="C382" s="107">
        <v>2.67</v>
      </c>
      <c r="D382" s="108" t="s">
        <v>31</v>
      </c>
      <c r="E382" s="52"/>
      <c r="F382" s="50">
        <f t="shared" si="22"/>
        <v>0</v>
      </c>
      <c r="G382" s="47"/>
      <c r="H382" s="59"/>
      <c r="I382" s="59"/>
      <c r="J382" s="59"/>
      <c r="K382" s="59"/>
    </row>
    <row r="383" spans="1:11" s="60" customFormat="1" x14ac:dyDescent="0.2">
      <c r="A383" s="109" t="s">
        <v>22</v>
      </c>
      <c r="B383" s="106" t="s">
        <v>353</v>
      </c>
      <c r="C383" s="60">
        <v>4.8</v>
      </c>
      <c r="D383" s="58" t="s">
        <v>31</v>
      </c>
      <c r="F383" s="50">
        <f>C383*E383</f>
        <v>0</v>
      </c>
      <c r="H383" s="59"/>
      <c r="I383" s="59"/>
      <c r="J383" s="59"/>
      <c r="K383" s="59"/>
    </row>
    <row r="384" spans="1:11" s="60" customFormat="1" x14ac:dyDescent="0.2">
      <c r="A384" s="54" t="s">
        <v>24</v>
      </c>
      <c r="B384" s="106" t="s">
        <v>354</v>
      </c>
      <c r="C384" s="60">
        <v>1</v>
      </c>
      <c r="D384" s="58" t="s">
        <v>31</v>
      </c>
      <c r="F384" s="50">
        <f>C384*E384</f>
        <v>0</v>
      </c>
      <c r="H384" s="59"/>
      <c r="I384" s="59"/>
      <c r="J384" s="59"/>
      <c r="K384" s="59"/>
    </row>
    <row r="385" spans="1:11" s="60" customFormat="1" x14ac:dyDescent="0.2">
      <c r="A385" s="76" t="s">
        <v>27</v>
      </c>
      <c r="B385" s="57" t="s">
        <v>355</v>
      </c>
      <c r="C385" s="47">
        <v>3.58</v>
      </c>
      <c r="D385" s="58" t="s">
        <v>31</v>
      </c>
      <c r="E385" s="52"/>
      <c r="F385" s="50">
        <f>C385*E385</f>
        <v>0</v>
      </c>
      <c r="G385" s="47"/>
      <c r="H385" s="59"/>
      <c r="I385" s="71"/>
      <c r="J385" s="59"/>
      <c r="K385" s="59"/>
    </row>
    <row r="386" spans="1:11" s="60" customFormat="1" x14ac:dyDescent="0.2">
      <c r="A386" s="54" t="s">
        <v>29</v>
      </c>
      <c r="B386" s="57" t="s">
        <v>356</v>
      </c>
      <c r="C386" s="47">
        <f>C385</f>
        <v>3.58</v>
      </c>
      <c r="D386" s="58" t="s">
        <v>31</v>
      </c>
      <c r="E386" s="52"/>
      <c r="F386" s="50">
        <f>C386*E386</f>
        <v>0</v>
      </c>
      <c r="G386" s="47"/>
      <c r="H386" s="59"/>
      <c r="I386" s="59"/>
      <c r="J386" s="59"/>
      <c r="K386" s="59"/>
    </row>
    <row r="387" spans="1:11" s="60" customFormat="1" x14ac:dyDescent="0.2">
      <c r="A387" s="54" t="s">
        <v>32</v>
      </c>
      <c r="B387" s="57" t="s">
        <v>357</v>
      </c>
      <c r="C387" s="47">
        <v>1.04</v>
      </c>
      <c r="D387" s="58" t="s">
        <v>31</v>
      </c>
      <c r="E387" s="52"/>
      <c r="F387" s="50">
        <f>C387*E387</f>
        <v>0</v>
      </c>
      <c r="H387" s="59"/>
      <c r="I387" s="59"/>
      <c r="J387" s="59"/>
      <c r="K387" s="59"/>
    </row>
    <row r="388" spans="1:11" s="60" customFormat="1" x14ac:dyDescent="0.2">
      <c r="A388" s="54" t="s">
        <v>34</v>
      </c>
      <c r="B388" s="60" t="s">
        <v>358</v>
      </c>
      <c r="C388" s="60">
        <v>1.73</v>
      </c>
      <c r="D388" s="58" t="s">
        <v>31</v>
      </c>
      <c r="F388" s="50">
        <f t="shared" ref="F388:F389" si="23">C388*E388</f>
        <v>0</v>
      </c>
      <c r="H388" s="59"/>
      <c r="I388" s="59"/>
      <c r="J388" s="59"/>
      <c r="K388" s="59"/>
    </row>
    <row r="389" spans="1:11" s="60" customFormat="1" x14ac:dyDescent="0.2">
      <c r="A389" s="54" t="s">
        <v>36</v>
      </c>
      <c r="B389" s="60" t="s">
        <v>359</v>
      </c>
      <c r="C389" s="60">
        <v>0.28999999999999998</v>
      </c>
      <c r="D389" s="58" t="s">
        <v>31</v>
      </c>
      <c r="F389" s="50">
        <f t="shared" si="23"/>
        <v>0</v>
      </c>
      <c r="H389" s="59"/>
      <c r="I389" s="59"/>
      <c r="J389" s="59"/>
      <c r="K389" s="59"/>
    </row>
    <row r="390" spans="1:11" s="60" customFormat="1" x14ac:dyDescent="0.2">
      <c r="A390" s="54" t="s">
        <v>60</v>
      </c>
      <c r="B390" s="57" t="s">
        <v>360</v>
      </c>
      <c r="C390" s="47">
        <v>0.51</v>
      </c>
      <c r="D390" s="58" t="s">
        <v>31</v>
      </c>
      <c r="E390" s="52"/>
      <c r="F390" s="50">
        <f>C390*E390</f>
        <v>0</v>
      </c>
      <c r="G390" s="47"/>
      <c r="H390" s="59"/>
      <c r="I390" s="59"/>
      <c r="J390" s="59"/>
      <c r="K390" s="59"/>
    </row>
    <row r="391" spans="1:11" s="60" customFormat="1" x14ac:dyDescent="0.2">
      <c r="A391" s="54" t="s">
        <v>40</v>
      </c>
      <c r="B391" s="57" t="s">
        <v>361</v>
      </c>
      <c r="C391" s="47">
        <v>13.66</v>
      </c>
      <c r="D391" s="58" t="s">
        <v>31</v>
      </c>
      <c r="E391" s="52"/>
      <c r="F391" s="50">
        <f>C391*E391</f>
        <v>0</v>
      </c>
      <c r="G391" s="61">
        <f>SUM(F381:F391)</f>
        <v>0</v>
      </c>
      <c r="H391" s="59"/>
      <c r="I391" s="59"/>
      <c r="J391" s="59"/>
      <c r="K391" s="59"/>
    </row>
    <row r="392" spans="1:11" s="60" customFormat="1" x14ac:dyDescent="0.2">
      <c r="A392" s="54"/>
      <c r="B392" s="57"/>
      <c r="C392" s="47"/>
      <c r="D392" s="58"/>
      <c r="E392" s="52"/>
      <c r="F392" s="50"/>
      <c r="G392" s="61"/>
      <c r="H392" s="59"/>
      <c r="I392" s="59"/>
      <c r="J392" s="59"/>
      <c r="K392" s="59"/>
    </row>
    <row r="393" spans="1:11" s="60" customFormat="1" x14ac:dyDescent="0.2">
      <c r="A393" s="38" t="s">
        <v>141</v>
      </c>
      <c r="B393" s="39" t="s">
        <v>142</v>
      </c>
      <c r="C393" s="47"/>
      <c r="D393" s="48"/>
      <c r="E393" s="49"/>
      <c r="F393" s="50"/>
      <c r="G393" s="42"/>
      <c r="H393" s="59"/>
      <c r="I393" s="59"/>
      <c r="J393" s="59"/>
      <c r="K393" s="59"/>
    </row>
    <row r="394" spans="1:11" s="60" customFormat="1" ht="15.75" customHeight="1" x14ac:dyDescent="0.2">
      <c r="A394" s="54" t="s">
        <v>17</v>
      </c>
      <c r="B394" s="57" t="s">
        <v>362</v>
      </c>
      <c r="C394" s="47">
        <v>18.2</v>
      </c>
      <c r="D394" s="58" t="s">
        <v>19</v>
      </c>
      <c r="E394" s="52"/>
      <c r="F394" s="50">
        <f t="shared" ref="F394:F399" si="24">C394*E394</f>
        <v>0</v>
      </c>
      <c r="G394" s="47"/>
      <c r="H394" s="59"/>
      <c r="I394" s="59"/>
      <c r="J394" s="59"/>
      <c r="K394" s="59"/>
    </row>
    <row r="395" spans="1:11" s="60" customFormat="1" x14ac:dyDescent="0.2">
      <c r="A395" s="54" t="s">
        <v>20</v>
      </c>
      <c r="B395" s="57" t="s">
        <v>363</v>
      </c>
      <c r="C395" s="47">
        <v>9.82</v>
      </c>
      <c r="D395" s="58" t="s">
        <v>19</v>
      </c>
      <c r="E395" s="52"/>
      <c r="F395" s="50">
        <f t="shared" si="24"/>
        <v>0</v>
      </c>
      <c r="G395" s="47"/>
      <c r="H395" s="59"/>
      <c r="I395" s="59"/>
      <c r="J395" s="59"/>
      <c r="K395" s="59"/>
    </row>
    <row r="396" spans="1:11" s="60" customFormat="1" ht="15.75" customHeight="1" x14ac:dyDescent="0.2">
      <c r="A396" s="54" t="s">
        <v>22</v>
      </c>
      <c r="B396" s="57" t="s">
        <v>147</v>
      </c>
      <c r="C396" s="47">
        <v>116.08</v>
      </c>
      <c r="D396" s="58" t="s">
        <v>19</v>
      </c>
      <c r="E396" s="52"/>
      <c r="F396" s="50">
        <f t="shared" si="24"/>
        <v>0</v>
      </c>
      <c r="G396" s="47"/>
      <c r="H396" s="59"/>
      <c r="I396" s="59"/>
      <c r="J396" s="59"/>
      <c r="K396" s="59"/>
    </row>
    <row r="397" spans="1:11" s="60" customFormat="1" ht="12.75" customHeight="1" x14ac:dyDescent="0.2">
      <c r="A397" s="54" t="s">
        <v>24</v>
      </c>
      <c r="B397" s="57" t="s">
        <v>364</v>
      </c>
      <c r="C397" s="47">
        <v>45.14</v>
      </c>
      <c r="D397" s="58" t="s">
        <v>19</v>
      </c>
      <c r="E397" s="52"/>
      <c r="F397" s="50">
        <f t="shared" si="24"/>
        <v>0</v>
      </c>
      <c r="G397" s="47"/>
      <c r="H397" s="59"/>
      <c r="I397" s="59"/>
      <c r="J397" s="59"/>
      <c r="K397" s="59"/>
    </row>
    <row r="398" spans="1:11" s="60" customFormat="1" ht="15" customHeight="1" x14ac:dyDescent="0.2">
      <c r="A398" s="54" t="s">
        <v>27</v>
      </c>
      <c r="B398" s="57" t="s">
        <v>149</v>
      </c>
      <c r="C398" s="47">
        <v>5.65</v>
      </c>
      <c r="D398" s="58" t="s">
        <v>19</v>
      </c>
      <c r="E398" s="52"/>
      <c r="F398" s="50">
        <f t="shared" si="24"/>
        <v>0</v>
      </c>
      <c r="G398" s="47"/>
      <c r="H398" s="59"/>
      <c r="I398" s="59"/>
      <c r="J398" s="59"/>
      <c r="K398" s="59"/>
    </row>
    <row r="399" spans="1:11" s="60" customFormat="1" x14ac:dyDescent="0.2">
      <c r="A399" s="54" t="s">
        <v>29</v>
      </c>
      <c r="B399" s="57" t="s">
        <v>365</v>
      </c>
      <c r="C399" s="47">
        <v>5.56</v>
      </c>
      <c r="D399" s="58" t="s">
        <v>19</v>
      </c>
      <c r="E399" s="52"/>
      <c r="F399" s="50">
        <f t="shared" si="24"/>
        <v>0</v>
      </c>
      <c r="G399" s="61">
        <f>SUM(F394:F399)</f>
        <v>0</v>
      </c>
      <c r="H399" s="59"/>
      <c r="I399" s="59"/>
      <c r="J399" s="59"/>
      <c r="K399" s="59"/>
    </row>
    <row r="400" spans="1:11" s="60" customFormat="1" x14ac:dyDescent="0.2">
      <c r="A400" s="54"/>
      <c r="B400" s="57"/>
      <c r="C400" s="47"/>
      <c r="D400" s="58"/>
      <c r="E400" s="52"/>
      <c r="F400" s="50"/>
      <c r="G400" s="47"/>
      <c r="H400" s="59"/>
      <c r="I400" s="59"/>
      <c r="J400" s="59"/>
      <c r="K400" s="59"/>
    </row>
    <row r="401" spans="1:11" s="60" customFormat="1" x14ac:dyDescent="0.2">
      <c r="A401" s="38" t="s">
        <v>156</v>
      </c>
      <c r="B401" s="39" t="s">
        <v>157</v>
      </c>
      <c r="C401" s="47"/>
      <c r="D401" s="48"/>
      <c r="E401" s="49"/>
      <c r="F401" s="50"/>
      <c r="G401" s="42"/>
      <c r="H401" s="59"/>
      <c r="I401" s="59"/>
      <c r="J401" s="59"/>
      <c r="K401" s="59"/>
    </row>
    <row r="402" spans="1:11" s="60" customFormat="1" x14ac:dyDescent="0.2">
      <c r="A402" s="54" t="s">
        <v>17</v>
      </c>
      <c r="B402" s="57" t="s">
        <v>158</v>
      </c>
      <c r="C402" s="47">
        <v>178.94</v>
      </c>
      <c r="D402" s="58" t="s">
        <v>19</v>
      </c>
      <c r="E402" s="52"/>
      <c r="F402" s="50">
        <f>C402*E402</f>
        <v>0</v>
      </c>
      <c r="G402" s="47"/>
      <c r="H402" s="59"/>
      <c r="I402" s="59"/>
      <c r="J402" s="59"/>
      <c r="K402" s="59"/>
    </row>
    <row r="403" spans="1:11" s="60" customFormat="1" x14ac:dyDescent="0.2">
      <c r="A403" s="54" t="s">
        <v>20</v>
      </c>
      <c r="B403" s="57" t="s">
        <v>366</v>
      </c>
      <c r="C403" s="47">
        <v>154.80000000000001</v>
      </c>
      <c r="D403" s="58" t="s">
        <v>19</v>
      </c>
      <c r="E403" s="52"/>
      <c r="F403" s="50">
        <f>C403*E403</f>
        <v>0</v>
      </c>
      <c r="G403" s="47"/>
      <c r="H403" s="59"/>
      <c r="I403" s="59"/>
      <c r="J403" s="59"/>
      <c r="K403" s="59"/>
    </row>
    <row r="404" spans="1:11" s="60" customFormat="1" x14ac:dyDescent="0.2">
      <c r="A404" s="54" t="s">
        <v>27</v>
      </c>
      <c r="B404" s="65" t="s">
        <v>160</v>
      </c>
      <c r="C404" s="47">
        <v>139.53</v>
      </c>
      <c r="D404" s="58" t="s">
        <v>19</v>
      </c>
      <c r="E404" s="52"/>
      <c r="F404" s="50">
        <f>C404*E404</f>
        <v>0</v>
      </c>
      <c r="G404" s="47"/>
      <c r="H404" s="59"/>
      <c r="I404" s="59"/>
      <c r="J404" s="59"/>
      <c r="K404" s="59"/>
    </row>
    <row r="405" spans="1:11" s="60" customFormat="1" x14ac:dyDescent="0.2">
      <c r="A405" s="54" t="s">
        <v>32</v>
      </c>
      <c r="B405" s="57" t="s">
        <v>161</v>
      </c>
      <c r="C405" s="47">
        <f>C404</f>
        <v>139.53</v>
      </c>
      <c r="D405" s="58" t="s">
        <v>19</v>
      </c>
      <c r="E405" s="52"/>
      <c r="F405" s="50">
        <f>C405*E405</f>
        <v>0</v>
      </c>
      <c r="G405" s="47"/>
      <c r="H405" s="59"/>
      <c r="I405" s="59"/>
      <c r="J405" s="59"/>
      <c r="K405" s="59"/>
    </row>
    <row r="406" spans="1:11" s="60" customFormat="1" x14ac:dyDescent="0.2">
      <c r="A406" s="54" t="s">
        <v>153</v>
      </c>
      <c r="B406" s="57" t="s">
        <v>162</v>
      </c>
      <c r="C406" s="47">
        <v>173.58</v>
      </c>
      <c r="D406" s="58" t="s">
        <v>163</v>
      </c>
      <c r="E406" s="52"/>
      <c r="F406" s="50">
        <f>C406*E406</f>
        <v>0</v>
      </c>
      <c r="G406" s="61">
        <f>SUM(F402:F406)</f>
        <v>0</v>
      </c>
      <c r="H406" s="59"/>
      <c r="I406" s="59"/>
      <c r="J406" s="59"/>
      <c r="K406" s="59"/>
    </row>
    <row r="407" spans="1:11" s="60" customFormat="1" x14ac:dyDescent="0.2">
      <c r="A407" s="54"/>
      <c r="B407" s="57"/>
      <c r="C407" s="47"/>
      <c r="D407" s="58"/>
      <c r="E407" s="52"/>
      <c r="F407" s="50"/>
      <c r="G407" s="47"/>
      <c r="H407" s="59"/>
      <c r="I407" s="59"/>
      <c r="J407" s="59"/>
      <c r="K407" s="59"/>
    </row>
    <row r="408" spans="1:11" s="60" customFormat="1" x14ac:dyDescent="0.2">
      <c r="A408" s="54"/>
      <c r="B408" s="57"/>
      <c r="C408" s="47"/>
      <c r="D408" s="58"/>
      <c r="E408" s="52"/>
      <c r="F408" s="50"/>
      <c r="G408" s="47"/>
      <c r="H408" s="59"/>
      <c r="I408" s="59"/>
      <c r="J408" s="59"/>
      <c r="K408" s="59"/>
    </row>
    <row r="409" spans="1:11" s="60" customFormat="1" x14ac:dyDescent="0.2">
      <c r="A409" s="74" t="s">
        <v>165</v>
      </c>
      <c r="B409" s="62" t="s">
        <v>166</v>
      </c>
      <c r="C409" s="47"/>
      <c r="D409" s="58"/>
      <c r="E409" s="52"/>
      <c r="F409" s="50"/>
      <c r="G409" s="47"/>
      <c r="H409" s="59"/>
      <c r="I409" s="59"/>
      <c r="J409" s="59"/>
      <c r="K409" s="59"/>
    </row>
    <row r="410" spans="1:11" s="60" customFormat="1" ht="29.25" customHeight="1" x14ac:dyDescent="0.2">
      <c r="A410" s="54" t="s">
        <v>17</v>
      </c>
      <c r="B410" s="72" t="s">
        <v>167</v>
      </c>
      <c r="C410" s="47">
        <v>72.53</v>
      </c>
      <c r="D410" s="58" t="s">
        <v>19</v>
      </c>
      <c r="E410" s="52"/>
      <c r="F410" s="50">
        <f>C410*E410</f>
        <v>0</v>
      </c>
      <c r="G410" s="47"/>
      <c r="H410" s="59"/>
      <c r="I410" s="59"/>
      <c r="J410" s="59"/>
      <c r="K410" s="59"/>
    </row>
    <row r="411" spans="1:11" s="60" customFormat="1" ht="27" customHeight="1" x14ac:dyDescent="0.2">
      <c r="A411" s="54" t="s">
        <v>20</v>
      </c>
      <c r="B411" s="72" t="s">
        <v>168</v>
      </c>
      <c r="C411" s="47">
        <v>67.75</v>
      </c>
      <c r="D411" s="58" t="s">
        <v>163</v>
      </c>
      <c r="E411" s="52"/>
      <c r="F411" s="50">
        <f>C411*E411</f>
        <v>0</v>
      </c>
      <c r="G411" s="61">
        <f>SUM(F410:F411)</f>
        <v>0</v>
      </c>
      <c r="H411" s="59"/>
      <c r="I411" s="59"/>
      <c r="J411" s="59"/>
      <c r="K411" s="59"/>
    </row>
    <row r="412" spans="1:11" s="60" customFormat="1" x14ac:dyDescent="0.2">
      <c r="A412" s="54"/>
      <c r="B412" s="57"/>
      <c r="C412" s="47"/>
      <c r="D412" s="58"/>
      <c r="E412" s="52"/>
      <c r="F412" s="50"/>
      <c r="G412" s="61"/>
      <c r="H412" s="59"/>
      <c r="I412" s="59"/>
      <c r="J412" s="59"/>
      <c r="K412" s="59"/>
    </row>
    <row r="413" spans="1:11" s="60" customFormat="1" x14ac:dyDescent="0.2">
      <c r="A413" s="74" t="s">
        <v>176</v>
      </c>
      <c r="B413" s="62" t="s">
        <v>325</v>
      </c>
      <c r="C413" s="47"/>
      <c r="D413" s="58"/>
      <c r="E413" s="52"/>
      <c r="F413" s="50"/>
      <c r="G413" s="47"/>
      <c r="H413" s="59"/>
      <c r="I413" s="59"/>
      <c r="J413" s="59"/>
      <c r="K413" s="59"/>
    </row>
    <row r="414" spans="1:11" s="60" customFormat="1" x14ac:dyDescent="0.2">
      <c r="A414" s="54" t="s">
        <v>17</v>
      </c>
      <c r="B414" s="57" t="s">
        <v>326</v>
      </c>
      <c r="C414" s="47">
        <v>125.98</v>
      </c>
      <c r="D414" s="58" t="s">
        <v>19</v>
      </c>
      <c r="E414" s="52"/>
      <c r="F414" s="50">
        <f>C414*E414</f>
        <v>0</v>
      </c>
      <c r="G414" s="47"/>
      <c r="H414" s="59"/>
      <c r="I414" s="59"/>
      <c r="J414" s="59"/>
      <c r="K414" s="59"/>
    </row>
    <row r="415" spans="1:11" s="60" customFormat="1" ht="39.75" customHeight="1" x14ac:dyDescent="0.2">
      <c r="A415" s="54" t="s">
        <v>20</v>
      </c>
      <c r="B415" s="65" t="s">
        <v>327</v>
      </c>
      <c r="C415" s="47">
        <v>160.21</v>
      </c>
      <c r="D415" s="58" t="s">
        <v>19</v>
      </c>
      <c r="E415" s="52"/>
      <c r="F415" s="50">
        <f>C415*E415</f>
        <v>0</v>
      </c>
      <c r="G415" s="47"/>
      <c r="H415" s="59"/>
      <c r="I415" s="59"/>
      <c r="J415" s="59"/>
      <c r="K415" s="59"/>
    </row>
    <row r="416" spans="1:11" s="60" customFormat="1" x14ac:dyDescent="0.2">
      <c r="A416" s="54" t="s">
        <v>22</v>
      </c>
      <c r="B416" s="57" t="s">
        <v>328</v>
      </c>
      <c r="C416" s="47">
        <v>56.12</v>
      </c>
      <c r="D416" s="58" t="s">
        <v>163</v>
      </c>
      <c r="E416" s="52"/>
      <c r="F416" s="50">
        <f>C416*E416</f>
        <v>0</v>
      </c>
      <c r="G416" s="47"/>
      <c r="H416" s="59"/>
      <c r="I416" s="59"/>
      <c r="J416" s="59"/>
      <c r="K416" s="59"/>
    </row>
    <row r="417" spans="1:11" s="60" customFormat="1" x14ac:dyDescent="0.2">
      <c r="A417" s="54" t="s">
        <v>24</v>
      </c>
      <c r="B417" s="57" t="s">
        <v>367</v>
      </c>
      <c r="C417" s="47">
        <v>2</v>
      </c>
      <c r="D417" s="58" t="s">
        <v>26</v>
      </c>
      <c r="E417" s="52"/>
      <c r="F417" s="50">
        <f>C417*E417</f>
        <v>0</v>
      </c>
      <c r="G417" s="47"/>
      <c r="H417" s="59"/>
      <c r="I417" s="59"/>
      <c r="J417" s="59"/>
      <c r="K417" s="59"/>
    </row>
    <row r="418" spans="1:11" s="60" customFormat="1" x14ac:dyDescent="0.2">
      <c r="A418" s="54" t="s">
        <v>27</v>
      </c>
      <c r="B418" s="57" t="s">
        <v>368</v>
      </c>
      <c r="C418" s="47">
        <v>45.17</v>
      </c>
      <c r="D418" s="58" t="s">
        <v>19</v>
      </c>
      <c r="E418" s="52"/>
      <c r="F418" s="50">
        <f>C418*E418</f>
        <v>0</v>
      </c>
      <c r="G418" s="61">
        <f>SUM(F414:F418)</f>
        <v>0</v>
      </c>
      <c r="H418" s="59"/>
      <c r="I418" s="59"/>
      <c r="J418" s="59"/>
      <c r="K418" s="59"/>
    </row>
    <row r="419" spans="1:11" s="60" customFormat="1" x14ac:dyDescent="0.2">
      <c r="A419" s="76"/>
      <c r="B419" s="57"/>
      <c r="C419" s="47"/>
      <c r="D419" s="58"/>
      <c r="E419" s="52"/>
      <c r="F419" s="50"/>
      <c r="G419" s="47"/>
      <c r="H419" s="59"/>
      <c r="I419" s="59"/>
      <c r="J419" s="59"/>
      <c r="K419" s="59"/>
    </row>
    <row r="420" spans="1:11" s="60" customFormat="1" x14ac:dyDescent="0.2">
      <c r="A420" s="74" t="s">
        <v>180</v>
      </c>
      <c r="B420" s="62" t="s">
        <v>177</v>
      </c>
      <c r="C420" s="47"/>
      <c r="D420" s="58"/>
      <c r="E420" s="52"/>
      <c r="F420" s="50"/>
      <c r="G420" s="47"/>
      <c r="H420" s="59"/>
      <c r="I420" s="59"/>
      <c r="J420" s="59"/>
      <c r="K420" s="59"/>
    </row>
    <row r="421" spans="1:11" s="60" customFormat="1" ht="25.5" x14ac:dyDescent="0.2">
      <c r="A421" s="54" t="s">
        <v>17</v>
      </c>
      <c r="B421" s="65" t="s">
        <v>178</v>
      </c>
      <c r="C421" s="47">
        <v>8.94</v>
      </c>
      <c r="D421" s="58" t="s">
        <v>19</v>
      </c>
      <c r="E421" s="52"/>
      <c r="F421" s="50">
        <f>C421*E421</f>
        <v>0</v>
      </c>
      <c r="G421" s="61">
        <f>SUM(F421)</f>
        <v>0</v>
      </c>
      <c r="H421" s="59"/>
      <c r="I421" s="59"/>
      <c r="J421" s="59"/>
      <c r="K421" s="59"/>
    </row>
    <row r="422" spans="1:11" s="60" customFormat="1" x14ac:dyDescent="0.2">
      <c r="A422" s="76"/>
      <c r="B422" s="57"/>
      <c r="C422" s="47"/>
      <c r="D422" s="58"/>
      <c r="E422" s="52"/>
      <c r="F422" s="50"/>
      <c r="G422" s="47"/>
      <c r="H422" s="59"/>
      <c r="I422" s="59"/>
      <c r="J422" s="59"/>
      <c r="K422" s="59"/>
    </row>
    <row r="423" spans="1:11" s="60" customFormat="1" x14ac:dyDescent="0.2">
      <c r="A423" s="74" t="s">
        <v>188</v>
      </c>
      <c r="B423" s="62" t="s">
        <v>181</v>
      </c>
      <c r="C423" s="47"/>
      <c r="D423" s="58"/>
      <c r="E423" s="52"/>
      <c r="F423" s="50"/>
      <c r="G423" s="47"/>
      <c r="H423" s="59"/>
      <c r="I423" s="59"/>
      <c r="J423" s="59"/>
      <c r="K423" s="59"/>
    </row>
    <row r="424" spans="1:11" s="60" customFormat="1" x14ac:dyDescent="0.2">
      <c r="A424" s="54" t="s">
        <v>17</v>
      </c>
      <c r="B424" s="57" t="s">
        <v>369</v>
      </c>
      <c r="C424" s="47">
        <v>4</v>
      </c>
      <c r="D424" s="58" t="s">
        <v>26</v>
      </c>
      <c r="E424" s="52"/>
      <c r="F424" s="50">
        <f>C424*E424</f>
        <v>0</v>
      </c>
      <c r="G424" s="47"/>
      <c r="H424" s="59"/>
      <c r="I424" s="59"/>
      <c r="J424" s="59"/>
      <c r="K424" s="59"/>
    </row>
    <row r="425" spans="1:11" s="60" customFormat="1" x14ac:dyDescent="0.2">
      <c r="A425" s="54" t="s">
        <v>20</v>
      </c>
      <c r="B425" s="57" t="s">
        <v>370</v>
      </c>
      <c r="C425" s="47">
        <f>2*0.8*1.8</f>
        <v>2.8800000000000003</v>
      </c>
      <c r="D425" s="58" t="s">
        <v>19</v>
      </c>
      <c r="E425" s="52"/>
      <c r="F425" s="50">
        <f>C425*E425</f>
        <v>0</v>
      </c>
      <c r="G425" s="47"/>
      <c r="H425" s="59"/>
      <c r="I425" s="59"/>
      <c r="J425" s="59"/>
      <c r="K425" s="59"/>
    </row>
    <row r="426" spans="1:11" s="60" customFormat="1" ht="25.5" x14ac:dyDescent="0.2">
      <c r="A426" s="54" t="s">
        <v>22</v>
      </c>
      <c r="B426" s="57" t="s">
        <v>371</v>
      </c>
      <c r="C426" s="47">
        <f>3*1*1.1</f>
        <v>3.3000000000000003</v>
      </c>
      <c r="D426" s="58" t="s">
        <v>19</v>
      </c>
      <c r="E426" s="52"/>
      <c r="F426" s="50">
        <f>C426*E426</f>
        <v>0</v>
      </c>
      <c r="G426" s="61">
        <f>SUM(F424:F426)</f>
        <v>0</v>
      </c>
      <c r="H426" s="59"/>
      <c r="I426" s="59"/>
      <c r="J426" s="59"/>
      <c r="K426" s="59"/>
    </row>
    <row r="427" spans="1:11" s="60" customFormat="1" x14ac:dyDescent="0.2">
      <c r="A427" s="76"/>
      <c r="B427" s="57"/>
      <c r="C427" s="47"/>
      <c r="D427" s="58"/>
      <c r="E427" s="52"/>
      <c r="F427" s="50"/>
      <c r="G427" s="47"/>
      <c r="H427" s="59"/>
      <c r="I427" s="59"/>
      <c r="J427" s="59"/>
      <c r="K427" s="59"/>
    </row>
    <row r="428" spans="1:11" s="60" customFormat="1" x14ac:dyDescent="0.2">
      <c r="A428" s="74" t="s">
        <v>194</v>
      </c>
      <c r="B428" s="62" t="s">
        <v>208</v>
      </c>
      <c r="C428" s="47"/>
      <c r="D428" s="58"/>
      <c r="E428" s="52"/>
      <c r="F428" s="50"/>
      <c r="G428" s="47"/>
      <c r="H428" s="59"/>
      <c r="I428" s="59"/>
      <c r="J428" s="59"/>
      <c r="K428" s="59"/>
    </row>
    <row r="429" spans="1:11" s="60" customFormat="1" x14ac:dyDescent="0.2">
      <c r="A429" s="54" t="s">
        <v>17</v>
      </c>
      <c r="B429" s="57" t="s">
        <v>209</v>
      </c>
      <c r="C429" s="47">
        <v>2</v>
      </c>
      <c r="D429" s="58" t="s">
        <v>26</v>
      </c>
      <c r="E429" s="52"/>
      <c r="F429" s="50">
        <f t="shared" ref="F429:F439" si="25">C429*E429</f>
        <v>0</v>
      </c>
      <c r="G429" s="47"/>
      <c r="H429" s="59"/>
      <c r="I429" s="59"/>
      <c r="J429" s="59"/>
      <c r="K429" s="59"/>
    </row>
    <row r="430" spans="1:11" s="60" customFormat="1" ht="25.5" x14ac:dyDescent="0.2">
      <c r="A430" s="54" t="s">
        <v>20</v>
      </c>
      <c r="B430" s="57" t="s">
        <v>372</v>
      </c>
      <c r="C430" s="47">
        <v>2</v>
      </c>
      <c r="D430" s="58" t="s">
        <v>26</v>
      </c>
      <c r="E430" s="52"/>
      <c r="F430" s="50">
        <f t="shared" si="25"/>
        <v>0</v>
      </c>
      <c r="G430" s="47"/>
      <c r="H430" s="59"/>
      <c r="I430" s="59"/>
      <c r="J430" s="59"/>
      <c r="K430" s="59"/>
    </row>
    <row r="431" spans="1:11" s="60" customFormat="1" x14ac:dyDescent="0.2">
      <c r="A431" s="54" t="s">
        <v>22</v>
      </c>
      <c r="B431" s="57" t="s">
        <v>213</v>
      </c>
      <c r="C431" s="47">
        <v>2</v>
      </c>
      <c r="D431" s="58" t="s">
        <v>26</v>
      </c>
      <c r="E431" s="52"/>
      <c r="F431" s="50">
        <f t="shared" si="25"/>
        <v>0</v>
      </c>
      <c r="G431" s="47"/>
      <c r="H431" s="59"/>
      <c r="I431" s="59"/>
      <c r="J431" s="59"/>
      <c r="K431" s="59"/>
    </row>
    <row r="432" spans="1:11" s="60" customFormat="1" x14ac:dyDescent="0.2">
      <c r="A432" s="54" t="s">
        <v>24</v>
      </c>
      <c r="B432" s="57" t="s">
        <v>214</v>
      </c>
      <c r="C432" s="47">
        <v>2</v>
      </c>
      <c r="D432" s="58" t="s">
        <v>26</v>
      </c>
      <c r="E432" s="52"/>
      <c r="F432" s="50">
        <f t="shared" si="25"/>
        <v>0</v>
      </c>
      <c r="G432" s="47"/>
      <c r="H432" s="59"/>
      <c r="I432" s="59"/>
      <c r="J432" s="59"/>
      <c r="K432" s="59"/>
    </row>
    <row r="433" spans="1:11" s="60" customFormat="1" x14ac:dyDescent="0.2">
      <c r="A433" s="54" t="s">
        <v>27</v>
      </c>
      <c r="B433" s="57" t="s">
        <v>215</v>
      </c>
      <c r="C433" s="47">
        <v>1</v>
      </c>
      <c r="D433" s="58" t="s">
        <v>26</v>
      </c>
      <c r="E433" s="52"/>
      <c r="F433" s="50">
        <f t="shared" si="25"/>
        <v>0</v>
      </c>
      <c r="G433" s="47"/>
      <c r="H433" s="59"/>
      <c r="I433" s="59"/>
      <c r="J433" s="59"/>
      <c r="K433" s="59"/>
    </row>
    <row r="434" spans="1:11" s="60" customFormat="1" x14ac:dyDescent="0.2">
      <c r="A434" s="54" t="s">
        <v>29</v>
      </c>
      <c r="B434" s="57" t="s">
        <v>216</v>
      </c>
      <c r="C434" s="47">
        <v>1</v>
      </c>
      <c r="D434" s="58" t="s">
        <v>26</v>
      </c>
      <c r="E434" s="52"/>
      <c r="F434" s="50">
        <f t="shared" si="25"/>
        <v>0</v>
      </c>
      <c r="G434" s="47"/>
      <c r="H434" s="59"/>
      <c r="I434" s="59"/>
      <c r="J434" s="59"/>
      <c r="K434" s="59"/>
    </row>
    <row r="435" spans="1:11" s="60" customFormat="1" x14ac:dyDescent="0.2">
      <c r="A435" s="54" t="s">
        <v>32</v>
      </c>
      <c r="B435" s="57" t="s">
        <v>217</v>
      </c>
      <c r="C435" s="47">
        <v>2</v>
      </c>
      <c r="D435" s="58" t="s">
        <v>26</v>
      </c>
      <c r="E435" s="52"/>
      <c r="F435" s="50">
        <f t="shared" si="25"/>
        <v>0</v>
      </c>
      <c r="G435" s="47"/>
      <c r="H435" s="59"/>
      <c r="I435" s="59"/>
      <c r="J435" s="59"/>
      <c r="K435" s="59"/>
    </row>
    <row r="436" spans="1:11" s="60" customFormat="1" x14ac:dyDescent="0.2">
      <c r="A436" s="54" t="s">
        <v>151</v>
      </c>
      <c r="B436" s="57" t="s">
        <v>218</v>
      </c>
      <c r="C436" s="47">
        <v>1</v>
      </c>
      <c r="D436" s="58" t="s">
        <v>26</v>
      </c>
      <c r="E436" s="52"/>
      <c r="F436" s="50">
        <f t="shared" si="25"/>
        <v>0</v>
      </c>
      <c r="G436" s="47"/>
      <c r="H436" s="59"/>
      <c r="I436" s="59"/>
      <c r="J436" s="59"/>
      <c r="K436" s="59"/>
    </row>
    <row r="437" spans="1:11" s="60" customFormat="1" x14ac:dyDescent="0.2">
      <c r="A437" s="54" t="s">
        <v>153</v>
      </c>
      <c r="B437" s="57" t="s">
        <v>220</v>
      </c>
      <c r="C437" s="47">
        <v>1</v>
      </c>
      <c r="D437" s="58" t="s">
        <v>26</v>
      </c>
      <c r="E437" s="52"/>
      <c r="F437" s="50">
        <f t="shared" si="25"/>
        <v>0</v>
      </c>
      <c r="G437" s="47"/>
      <c r="H437" s="59"/>
      <c r="I437" s="59"/>
      <c r="J437" s="59"/>
      <c r="K437" s="59"/>
    </row>
    <row r="438" spans="1:11" s="60" customFormat="1" ht="15" x14ac:dyDescent="0.25">
      <c r="A438" s="54" t="s">
        <v>38</v>
      </c>
      <c r="B438" s="78" t="s">
        <v>224</v>
      </c>
      <c r="C438" s="47">
        <v>2</v>
      </c>
      <c r="D438" s="58" t="s">
        <v>26</v>
      </c>
      <c r="E438" s="52"/>
      <c r="F438" s="50">
        <f t="shared" si="25"/>
        <v>0</v>
      </c>
      <c r="H438" s="59"/>
      <c r="I438" s="59"/>
      <c r="J438" s="59"/>
      <c r="K438" s="59"/>
    </row>
    <row r="439" spans="1:11" s="60" customFormat="1" ht="15" x14ac:dyDescent="0.25">
      <c r="A439" s="54" t="s">
        <v>219</v>
      </c>
      <c r="B439" s="78" t="s">
        <v>342</v>
      </c>
      <c r="C439" s="47">
        <v>2</v>
      </c>
      <c r="D439" s="58" t="s">
        <v>26</v>
      </c>
      <c r="E439" s="52"/>
      <c r="F439" s="50">
        <f t="shared" si="25"/>
        <v>0</v>
      </c>
      <c r="H439" s="59"/>
      <c r="I439" s="59"/>
      <c r="J439" s="59"/>
      <c r="K439" s="59"/>
    </row>
    <row r="440" spans="1:11" s="60" customFormat="1" x14ac:dyDescent="0.2">
      <c r="A440" s="54" t="s">
        <v>221</v>
      </c>
      <c r="B440" s="57" t="s">
        <v>226</v>
      </c>
      <c r="C440" s="47">
        <f>(2.53*0.6)*10.76</f>
        <v>16.333679999999998</v>
      </c>
      <c r="D440" s="58" t="s">
        <v>227</v>
      </c>
      <c r="E440" s="52"/>
      <c r="F440" s="50">
        <f>C440*E440</f>
        <v>0</v>
      </c>
      <c r="G440" s="47"/>
      <c r="H440" s="59"/>
      <c r="I440" s="59"/>
      <c r="J440" s="59"/>
      <c r="K440" s="59"/>
    </row>
    <row r="441" spans="1:11" s="60" customFormat="1" x14ac:dyDescent="0.2">
      <c r="A441" s="54" t="s">
        <v>64</v>
      </c>
      <c r="B441" s="57" t="s">
        <v>238</v>
      </c>
      <c r="C441" s="47">
        <v>1</v>
      </c>
      <c r="D441" s="58" t="s">
        <v>239</v>
      </c>
      <c r="E441" s="52"/>
      <c r="F441" s="50">
        <f>C441*E441</f>
        <v>0</v>
      </c>
      <c r="G441" s="47"/>
      <c r="H441" s="59"/>
      <c r="I441" s="59"/>
      <c r="J441" s="59"/>
      <c r="K441" s="59"/>
    </row>
    <row r="442" spans="1:11" s="60" customFormat="1" x14ac:dyDescent="0.2">
      <c r="A442" s="54" t="s">
        <v>66</v>
      </c>
      <c r="B442" s="57" t="s">
        <v>240</v>
      </c>
      <c r="C442" s="47">
        <v>1</v>
      </c>
      <c r="D442" s="58" t="s">
        <v>239</v>
      </c>
      <c r="E442" s="52"/>
      <c r="F442" s="50">
        <f>C442*E442</f>
        <v>0</v>
      </c>
      <c r="G442" s="61">
        <f>SUM(F429:F442)</f>
        <v>0</v>
      </c>
      <c r="H442" s="59"/>
      <c r="I442" s="59"/>
      <c r="J442" s="59"/>
      <c r="K442" s="59"/>
    </row>
    <row r="443" spans="1:11" s="60" customFormat="1" x14ac:dyDescent="0.2">
      <c r="A443" s="54"/>
      <c r="B443" s="57"/>
      <c r="C443" s="47"/>
      <c r="D443" s="58"/>
      <c r="E443" s="52"/>
      <c r="F443" s="50"/>
      <c r="G443" s="61"/>
      <c r="H443" s="59"/>
      <c r="I443" s="59"/>
      <c r="J443" s="59"/>
      <c r="K443" s="59"/>
    </row>
    <row r="444" spans="1:11" s="60" customFormat="1" x14ac:dyDescent="0.2">
      <c r="A444" s="74" t="s">
        <v>207</v>
      </c>
      <c r="B444" s="62" t="s">
        <v>242</v>
      </c>
      <c r="C444" s="47"/>
      <c r="D444" s="58"/>
      <c r="E444" s="52"/>
      <c r="F444" s="50"/>
      <c r="G444" s="47"/>
      <c r="H444" s="59"/>
      <c r="I444" s="59"/>
      <c r="J444" s="59"/>
      <c r="K444" s="59"/>
    </row>
    <row r="445" spans="1:11" s="60" customFormat="1" x14ac:dyDescent="0.2">
      <c r="A445" s="54" t="s">
        <v>17</v>
      </c>
      <c r="B445" s="57" t="s">
        <v>243</v>
      </c>
      <c r="C445" s="47">
        <f>C446+C447</f>
        <v>473.27000000000004</v>
      </c>
      <c r="D445" s="58" t="s">
        <v>19</v>
      </c>
      <c r="E445" s="52"/>
      <c r="F445" s="50">
        <f>C445*E445</f>
        <v>0</v>
      </c>
      <c r="G445" s="47"/>
      <c r="H445" s="59"/>
      <c r="I445" s="59"/>
      <c r="J445" s="59"/>
      <c r="K445" s="59"/>
    </row>
    <row r="446" spans="1:11" s="60" customFormat="1" x14ac:dyDescent="0.2">
      <c r="A446" s="54" t="s">
        <v>20</v>
      </c>
      <c r="B446" s="57" t="s">
        <v>244</v>
      </c>
      <c r="C446" s="47">
        <f>C402+C404</f>
        <v>318.47000000000003</v>
      </c>
      <c r="D446" s="58" t="s">
        <v>19</v>
      </c>
      <c r="E446" s="52"/>
      <c r="F446" s="50">
        <f>C446*E446</f>
        <v>0</v>
      </c>
      <c r="G446" s="47"/>
      <c r="H446" s="59"/>
      <c r="I446" s="59"/>
      <c r="J446" s="59"/>
      <c r="K446" s="59"/>
    </row>
    <row r="447" spans="1:11" s="60" customFormat="1" x14ac:dyDescent="0.2">
      <c r="A447" s="76" t="s">
        <v>22</v>
      </c>
      <c r="B447" s="57" t="s">
        <v>245</v>
      </c>
      <c r="C447" s="47">
        <f>C403</f>
        <v>154.80000000000001</v>
      </c>
      <c r="D447" s="58" t="s">
        <v>19</v>
      </c>
      <c r="E447" s="52"/>
      <c r="F447" s="50">
        <f>C447*E447</f>
        <v>0</v>
      </c>
      <c r="G447" s="61">
        <f>SUM(F445:F447)</f>
        <v>0</v>
      </c>
      <c r="H447" s="59"/>
      <c r="I447" s="59"/>
      <c r="J447" s="59"/>
      <c r="K447" s="59"/>
    </row>
    <row r="448" spans="1:11" s="60" customFormat="1" x14ac:dyDescent="0.2">
      <c r="A448" s="54"/>
      <c r="B448" s="57"/>
      <c r="C448" s="47"/>
      <c r="D448" s="58"/>
      <c r="E448" s="52"/>
      <c r="F448" s="50"/>
      <c r="G448" s="61"/>
      <c r="H448" s="59"/>
      <c r="I448" s="59"/>
      <c r="J448" s="59"/>
      <c r="K448" s="59"/>
    </row>
    <row r="449" spans="1:11" s="60" customFormat="1" x14ac:dyDescent="0.2">
      <c r="A449" s="54"/>
      <c r="B449" s="322" t="s">
        <v>373</v>
      </c>
      <c r="C449" s="322"/>
      <c r="D449" s="322"/>
      <c r="E449" s="322"/>
      <c r="F449" s="41" t="s">
        <v>292</v>
      </c>
      <c r="G449" s="61">
        <f>SUM(G372:G447)</f>
        <v>0</v>
      </c>
      <c r="H449" s="59"/>
      <c r="I449" s="59"/>
      <c r="J449" s="59"/>
      <c r="K449" s="59"/>
    </row>
    <row r="450" spans="1:11" s="60" customFormat="1" x14ac:dyDescent="0.2">
      <c r="A450" s="54"/>
      <c r="B450" s="57"/>
      <c r="C450" s="47"/>
      <c r="D450" s="58"/>
      <c r="E450" s="52"/>
      <c r="F450" s="50"/>
      <c r="G450" s="47"/>
      <c r="H450" s="59"/>
      <c r="I450" s="59"/>
      <c r="J450" s="59"/>
      <c r="K450" s="59"/>
    </row>
    <row r="451" spans="1:11" s="60" customFormat="1" x14ac:dyDescent="0.2">
      <c r="A451" s="54"/>
      <c r="B451" s="35" t="s">
        <v>374</v>
      </c>
      <c r="C451" s="47"/>
      <c r="D451" s="58"/>
      <c r="E451" s="52"/>
      <c r="F451" s="50"/>
      <c r="G451" s="47"/>
      <c r="H451" s="59"/>
      <c r="I451" s="59"/>
      <c r="J451" s="59"/>
      <c r="K451" s="59"/>
    </row>
    <row r="452" spans="1:11" s="60" customFormat="1" x14ac:dyDescent="0.2">
      <c r="A452" s="11"/>
      <c r="B452" s="57"/>
      <c r="C452" s="102"/>
      <c r="D452" s="102"/>
      <c r="E452" s="103"/>
      <c r="F452" s="104"/>
      <c r="G452" s="7"/>
      <c r="H452" s="59"/>
      <c r="I452" s="59"/>
      <c r="J452" s="59"/>
      <c r="K452" s="59"/>
    </row>
    <row r="453" spans="1:11" s="60" customFormat="1" x14ac:dyDescent="0.2">
      <c r="A453" s="38" t="s">
        <v>15</v>
      </c>
      <c r="B453" s="39" t="s">
        <v>16</v>
      </c>
      <c r="C453" s="40"/>
      <c r="D453" s="40"/>
      <c r="E453" s="41"/>
      <c r="F453" s="42"/>
      <c r="G453" s="42"/>
      <c r="H453" s="59"/>
      <c r="I453" s="59"/>
      <c r="J453" s="59"/>
      <c r="K453" s="59"/>
    </row>
    <row r="454" spans="1:11" s="60" customFormat="1" x14ac:dyDescent="0.2">
      <c r="A454" s="45" t="s">
        <v>17</v>
      </c>
      <c r="B454" s="46" t="s">
        <v>23</v>
      </c>
      <c r="C454" s="47">
        <v>1</v>
      </c>
      <c r="D454" s="48" t="s">
        <v>239</v>
      </c>
      <c r="E454" s="49"/>
      <c r="F454" s="50">
        <f>C454*E454</f>
        <v>0</v>
      </c>
      <c r="G454" s="42">
        <f>SUM(F454:F454)</f>
        <v>0</v>
      </c>
      <c r="H454" s="59"/>
      <c r="I454" s="59"/>
      <c r="J454" s="59"/>
      <c r="K454" s="59"/>
    </row>
    <row r="455" spans="1:11" s="60" customFormat="1" x14ac:dyDescent="0.2">
      <c r="A455" s="54"/>
      <c r="B455" s="46"/>
      <c r="C455" s="47"/>
      <c r="D455" s="48"/>
      <c r="E455" s="49"/>
      <c r="F455" s="50"/>
      <c r="G455" s="42"/>
      <c r="H455" s="59"/>
      <c r="I455" s="59"/>
      <c r="J455" s="59"/>
      <c r="K455" s="59"/>
    </row>
    <row r="456" spans="1:11" s="60" customFormat="1" x14ac:dyDescent="0.2">
      <c r="A456" s="38" t="s">
        <v>44</v>
      </c>
      <c r="B456" s="39" t="s">
        <v>45</v>
      </c>
      <c r="C456" s="47"/>
      <c r="D456" s="48"/>
      <c r="E456" s="49"/>
      <c r="F456" s="50"/>
      <c r="G456" s="42"/>
      <c r="H456" s="59"/>
      <c r="I456" s="59"/>
      <c r="J456" s="59"/>
      <c r="K456" s="59"/>
    </row>
    <row r="457" spans="1:11" s="60" customFormat="1" x14ac:dyDescent="0.2">
      <c r="A457" s="54" t="s">
        <v>17</v>
      </c>
      <c r="B457" s="57" t="s">
        <v>46</v>
      </c>
      <c r="C457" s="47">
        <v>9.39</v>
      </c>
      <c r="D457" s="58" t="s">
        <v>31</v>
      </c>
      <c r="E457" s="52"/>
      <c r="F457" s="50">
        <f t="shared" ref="F457:F461" si="26">C457*E457</f>
        <v>0</v>
      </c>
      <c r="G457" s="47"/>
      <c r="H457" s="59"/>
      <c r="I457" s="59"/>
      <c r="J457" s="59"/>
      <c r="K457" s="59"/>
    </row>
    <row r="458" spans="1:11" s="60" customFormat="1" x14ac:dyDescent="0.2">
      <c r="A458" s="54" t="s">
        <v>20</v>
      </c>
      <c r="B458" s="57" t="s">
        <v>47</v>
      </c>
      <c r="C458" s="47">
        <v>9.41</v>
      </c>
      <c r="D458" s="58" t="s">
        <v>31</v>
      </c>
      <c r="E458" s="52"/>
      <c r="F458" s="50">
        <f t="shared" si="26"/>
        <v>0</v>
      </c>
      <c r="G458" s="47"/>
      <c r="H458" s="59"/>
      <c r="I458" s="59"/>
      <c r="J458" s="59"/>
      <c r="K458" s="59"/>
    </row>
    <row r="459" spans="1:11" s="60" customFormat="1" x14ac:dyDescent="0.2">
      <c r="A459" s="54" t="s">
        <v>22</v>
      </c>
      <c r="B459" s="57" t="s">
        <v>350</v>
      </c>
      <c r="C459" s="47">
        <v>5.07</v>
      </c>
      <c r="D459" s="58" t="s">
        <v>19</v>
      </c>
      <c r="E459" s="52"/>
      <c r="F459" s="50">
        <f t="shared" si="26"/>
        <v>0</v>
      </c>
      <c r="G459" s="47"/>
      <c r="H459" s="59"/>
      <c r="I459" s="59"/>
      <c r="J459" s="59"/>
      <c r="K459" s="59"/>
    </row>
    <row r="460" spans="1:11" s="60" customFormat="1" x14ac:dyDescent="0.2">
      <c r="A460" s="54" t="s">
        <v>24</v>
      </c>
      <c r="B460" s="57" t="s">
        <v>284</v>
      </c>
      <c r="C460" s="47">
        <v>3.2</v>
      </c>
      <c r="D460" s="58" t="s">
        <v>31</v>
      </c>
      <c r="E460" s="52"/>
      <c r="F460" s="50">
        <f t="shared" si="26"/>
        <v>0</v>
      </c>
      <c r="G460" s="47"/>
      <c r="H460" s="59"/>
      <c r="I460" s="59"/>
      <c r="J460" s="59"/>
      <c r="K460" s="59"/>
    </row>
    <row r="461" spans="1:11" s="60" customFormat="1" x14ac:dyDescent="0.2">
      <c r="A461" s="76" t="s">
        <v>27</v>
      </c>
      <c r="B461" s="57" t="s">
        <v>48</v>
      </c>
      <c r="C461" s="47">
        <v>5.64</v>
      </c>
      <c r="D461" s="58" t="s">
        <v>31</v>
      </c>
      <c r="E461" s="52"/>
      <c r="F461" s="50">
        <f t="shared" si="26"/>
        <v>0</v>
      </c>
      <c r="G461" s="61">
        <f>SUM(F457:F461)</f>
        <v>0</v>
      </c>
      <c r="H461" s="59"/>
      <c r="I461" s="59"/>
      <c r="J461" s="59"/>
      <c r="K461" s="59"/>
    </row>
    <row r="462" spans="1:11" s="60" customFormat="1" x14ac:dyDescent="0.2">
      <c r="A462" s="76"/>
      <c r="B462" s="57"/>
      <c r="C462" s="47"/>
      <c r="D462" s="58"/>
      <c r="E462" s="52"/>
      <c r="F462" s="50"/>
      <c r="G462" s="61"/>
      <c r="H462" s="59"/>
      <c r="I462" s="59"/>
      <c r="J462" s="59"/>
      <c r="K462" s="59"/>
    </row>
    <row r="463" spans="1:11" s="60" customFormat="1" x14ac:dyDescent="0.2">
      <c r="A463" s="38" t="s">
        <v>49</v>
      </c>
      <c r="B463" s="39" t="s">
        <v>50</v>
      </c>
      <c r="C463" s="47"/>
      <c r="D463" s="48"/>
      <c r="E463" s="49"/>
      <c r="F463" s="50"/>
      <c r="G463" s="42"/>
      <c r="H463" s="59"/>
      <c r="I463" s="59"/>
      <c r="J463" s="59"/>
      <c r="K463" s="59"/>
    </row>
    <row r="464" spans="1:11" s="60" customFormat="1" x14ac:dyDescent="0.2">
      <c r="A464" s="54" t="s">
        <v>17</v>
      </c>
      <c r="B464" s="57" t="s">
        <v>375</v>
      </c>
      <c r="C464" s="47">
        <v>0.2</v>
      </c>
      <c r="D464" s="58" t="s">
        <v>31</v>
      </c>
      <c r="E464" s="52"/>
      <c r="F464" s="50">
        <f>C464*E464</f>
        <v>0</v>
      </c>
      <c r="G464" s="47"/>
      <c r="H464" s="59"/>
      <c r="I464" s="59"/>
      <c r="J464" s="59"/>
      <c r="K464" s="59"/>
    </row>
    <row r="465" spans="1:11" s="60" customFormat="1" x14ac:dyDescent="0.2">
      <c r="A465" s="109" t="s">
        <v>20</v>
      </c>
      <c r="B465" s="106" t="s">
        <v>352</v>
      </c>
      <c r="C465" s="107">
        <v>1.8</v>
      </c>
      <c r="D465" s="108" t="s">
        <v>31</v>
      </c>
      <c r="E465" s="52"/>
      <c r="F465" s="50">
        <f t="shared" ref="F465:F470" si="27">C465*E465</f>
        <v>0</v>
      </c>
      <c r="G465" s="47"/>
      <c r="H465" s="59"/>
      <c r="I465" s="59"/>
      <c r="J465" s="59"/>
      <c r="K465" s="59"/>
    </row>
    <row r="466" spans="1:11" s="60" customFormat="1" x14ac:dyDescent="0.2">
      <c r="A466" s="109" t="s">
        <v>22</v>
      </c>
      <c r="B466" s="106" t="s">
        <v>376</v>
      </c>
      <c r="C466" s="107">
        <v>0.24</v>
      </c>
      <c r="D466" s="108" t="s">
        <v>31</v>
      </c>
      <c r="E466" s="52"/>
      <c r="F466" s="50">
        <f t="shared" si="27"/>
        <v>0</v>
      </c>
      <c r="G466" s="47"/>
      <c r="H466" s="59"/>
      <c r="I466" s="59"/>
      <c r="J466" s="59"/>
      <c r="K466" s="59"/>
    </row>
    <row r="467" spans="1:11" s="60" customFormat="1" x14ac:dyDescent="0.2">
      <c r="A467" s="54" t="s">
        <v>24</v>
      </c>
      <c r="B467" s="57" t="s">
        <v>377</v>
      </c>
      <c r="C467" s="47">
        <v>0.32</v>
      </c>
      <c r="D467" s="58" t="s">
        <v>31</v>
      </c>
      <c r="E467" s="52"/>
      <c r="F467" s="50">
        <f t="shared" si="27"/>
        <v>0</v>
      </c>
      <c r="G467" s="47"/>
      <c r="H467" s="59"/>
      <c r="I467" s="59"/>
      <c r="J467" s="59"/>
      <c r="K467" s="59"/>
    </row>
    <row r="468" spans="1:11" s="60" customFormat="1" x14ac:dyDescent="0.2">
      <c r="A468" s="76" t="s">
        <v>27</v>
      </c>
      <c r="B468" s="57" t="s">
        <v>355</v>
      </c>
      <c r="C468" s="47">
        <v>0.56999999999999995</v>
      </c>
      <c r="D468" s="58" t="s">
        <v>31</v>
      </c>
      <c r="E468" s="52"/>
      <c r="F468" s="50">
        <f t="shared" si="27"/>
        <v>0</v>
      </c>
      <c r="G468" s="47"/>
      <c r="H468" s="59"/>
      <c r="I468" s="59"/>
      <c r="J468" s="59"/>
      <c r="K468" s="59"/>
    </row>
    <row r="469" spans="1:11" s="60" customFormat="1" x14ac:dyDescent="0.2">
      <c r="A469" s="54" t="s">
        <v>253</v>
      </c>
      <c r="B469" s="57" t="s">
        <v>356</v>
      </c>
      <c r="C469" s="47">
        <v>0.56999999999999995</v>
      </c>
      <c r="D469" s="58" t="s">
        <v>31</v>
      </c>
      <c r="E469" s="52"/>
      <c r="F469" s="50">
        <f t="shared" si="27"/>
        <v>0</v>
      </c>
      <c r="G469" s="47"/>
      <c r="H469" s="59"/>
      <c r="I469" s="59"/>
      <c r="J469" s="59"/>
      <c r="K469" s="59"/>
    </row>
    <row r="470" spans="1:11" s="60" customFormat="1" x14ac:dyDescent="0.2">
      <c r="A470" s="54" t="s">
        <v>32</v>
      </c>
      <c r="B470" s="57" t="s">
        <v>378</v>
      </c>
      <c r="C470" s="47">
        <f>2.58+2.4</f>
        <v>4.9800000000000004</v>
      </c>
      <c r="D470" s="58" t="s">
        <v>31</v>
      </c>
      <c r="E470" s="52"/>
      <c r="F470" s="50">
        <f t="shared" si="27"/>
        <v>0</v>
      </c>
      <c r="G470" s="61">
        <f>SUM(F464:F470)</f>
        <v>0</v>
      </c>
      <c r="H470" s="59"/>
      <c r="I470" s="59"/>
      <c r="J470" s="59"/>
      <c r="K470" s="59"/>
    </row>
    <row r="471" spans="1:11" s="60" customFormat="1" x14ac:dyDescent="0.2">
      <c r="A471" s="76"/>
      <c r="B471" s="57"/>
      <c r="C471" s="47"/>
      <c r="D471" s="58"/>
      <c r="E471" s="52"/>
      <c r="F471" s="47"/>
      <c r="G471" s="47"/>
      <c r="H471" s="59"/>
      <c r="I471" s="71"/>
      <c r="J471" s="59"/>
      <c r="K471" s="59"/>
    </row>
    <row r="472" spans="1:11" s="60" customFormat="1" x14ac:dyDescent="0.2">
      <c r="A472" s="38" t="s">
        <v>141</v>
      </c>
      <c r="B472" s="39" t="s">
        <v>142</v>
      </c>
      <c r="C472" s="47"/>
      <c r="D472" s="48"/>
      <c r="E472" s="49"/>
      <c r="F472" s="50"/>
      <c r="G472" s="42"/>
      <c r="H472" s="59"/>
      <c r="I472" s="59"/>
      <c r="J472" s="59"/>
      <c r="K472" s="59"/>
    </row>
    <row r="473" spans="1:11" s="60" customFormat="1" x14ac:dyDescent="0.2">
      <c r="A473" s="54" t="s">
        <v>17</v>
      </c>
      <c r="B473" s="57" t="s">
        <v>363</v>
      </c>
      <c r="C473" s="47">
        <v>12.8</v>
      </c>
      <c r="D473" s="58" t="s">
        <v>19</v>
      </c>
      <c r="E473" s="52"/>
      <c r="F473" s="50">
        <f>C473*E473</f>
        <v>0</v>
      </c>
      <c r="G473" s="47"/>
      <c r="H473" s="59"/>
      <c r="I473" s="59"/>
      <c r="J473" s="59"/>
      <c r="K473" s="59"/>
    </row>
    <row r="474" spans="1:11" s="60" customFormat="1" x14ac:dyDescent="0.2">
      <c r="A474" s="54" t="s">
        <v>20</v>
      </c>
      <c r="B474" s="57" t="s">
        <v>146</v>
      </c>
      <c r="C474" s="47">
        <v>2.31</v>
      </c>
      <c r="D474" s="58" t="s">
        <v>19</v>
      </c>
      <c r="E474" s="52"/>
      <c r="F474" s="50">
        <f>C474*E474</f>
        <v>0</v>
      </c>
      <c r="G474" s="47"/>
      <c r="H474" s="59"/>
      <c r="I474" s="59"/>
      <c r="J474" s="59"/>
      <c r="K474" s="59"/>
    </row>
    <row r="475" spans="1:11" s="60" customFormat="1" ht="16.5" customHeight="1" x14ac:dyDescent="0.2">
      <c r="A475" s="110" t="s">
        <v>22</v>
      </c>
      <c r="B475" s="57" t="s">
        <v>364</v>
      </c>
      <c r="C475" s="47">
        <v>8.9</v>
      </c>
      <c r="D475" s="58" t="s">
        <v>19</v>
      </c>
      <c r="E475" s="52"/>
      <c r="F475" s="50">
        <f>C475*E475</f>
        <v>0</v>
      </c>
      <c r="G475" s="47"/>
      <c r="H475" s="59"/>
      <c r="I475" s="59"/>
      <c r="J475" s="59"/>
      <c r="K475" s="59"/>
    </row>
    <row r="476" spans="1:11" s="60" customFormat="1" x14ac:dyDescent="0.2">
      <c r="A476" s="54" t="s">
        <v>24</v>
      </c>
      <c r="B476" s="57" t="s">
        <v>149</v>
      </c>
      <c r="C476" s="47">
        <v>26.63</v>
      </c>
      <c r="D476" s="58" t="s">
        <v>19</v>
      </c>
      <c r="E476" s="52"/>
      <c r="F476" s="50">
        <f>C476*E476</f>
        <v>0</v>
      </c>
      <c r="G476" s="61">
        <f>SUM(F473:F476)</f>
        <v>0</v>
      </c>
      <c r="H476" s="59"/>
      <c r="I476" s="59"/>
      <c r="J476" s="59"/>
      <c r="K476" s="59"/>
    </row>
    <row r="477" spans="1:11" s="60" customFormat="1" x14ac:dyDescent="0.2">
      <c r="A477" s="54"/>
      <c r="B477" s="57"/>
      <c r="C477" s="47"/>
      <c r="D477" s="58"/>
      <c r="E477" s="52"/>
      <c r="F477" s="50"/>
      <c r="G477" s="47"/>
      <c r="H477" s="59"/>
      <c r="I477" s="59"/>
      <c r="J477" s="59"/>
      <c r="K477" s="59"/>
    </row>
    <row r="478" spans="1:11" s="60" customFormat="1" x14ac:dyDescent="0.2">
      <c r="A478" s="38" t="s">
        <v>156</v>
      </c>
      <c r="B478" s="39" t="s">
        <v>157</v>
      </c>
      <c r="C478" s="47"/>
      <c r="D478" s="48"/>
      <c r="E478" s="49"/>
      <c r="F478" s="50"/>
      <c r="G478" s="42"/>
      <c r="H478" s="59"/>
      <c r="I478" s="59"/>
      <c r="J478" s="59"/>
      <c r="K478" s="59"/>
    </row>
    <row r="479" spans="1:11" s="60" customFormat="1" x14ac:dyDescent="0.2">
      <c r="A479" s="54" t="s">
        <v>17</v>
      </c>
      <c r="B479" s="57" t="s">
        <v>158</v>
      </c>
      <c r="C479" s="47">
        <v>35.53</v>
      </c>
      <c r="D479" s="58" t="s">
        <v>19</v>
      </c>
      <c r="E479" s="52"/>
      <c r="F479" s="50">
        <f>C479*E479</f>
        <v>0</v>
      </c>
      <c r="G479" s="47"/>
      <c r="H479" s="59"/>
      <c r="I479" s="59"/>
      <c r="J479" s="59"/>
      <c r="K479" s="59"/>
    </row>
    <row r="480" spans="1:11" s="60" customFormat="1" x14ac:dyDescent="0.2">
      <c r="A480" s="54" t="s">
        <v>20</v>
      </c>
      <c r="B480" s="57" t="s">
        <v>366</v>
      </c>
      <c r="C480" s="47">
        <v>35.53</v>
      </c>
      <c r="D480" s="58" t="s">
        <v>19</v>
      </c>
      <c r="E480" s="52"/>
      <c r="F480" s="50">
        <f>C480*E480</f>
        <v>0</v>
      </c>
      <c r="G480" s="47"/>
      <c r="H480" s="59"/>
      <c r="I480" s="59"/>
      <c r="J480" s="59"/>
      <c r="K480" s="59"/>
    </row>
    <row r="481" spans="1:11" s="60" customFormat="1" x14ac:dyDescent="0.2">
      <c r="A481" s="54" t="s">
        <v>27</v>
      </c>
      <c r="B481" s="65" t="s">
        <v>160</v>
      </c>
      <c r="C481" s="47">
        <v>45.34</v>
      </c>
      <c r="D481" s="58" t="s">
        <v>19</v>
      </c>
      <c r="E481" s="52"/>
      <c r="F481" s="50">
        <f>C481*E481</f>
        <v>0</v>
      </c>
      <c r="G481" s="47"/>
      <c r="H481" s="59"/>
      <c r="I481" s="59"/>
      <c r="J481" s="59"/>
      <c r="K481" s="59"/>
    </row>
    <row r="482" spans="1:11" s="60" customFormat="1" x14ac:dyDescent="0.2">
      <c r="A482" s="54" t="s">
        <v>32</v>
      </c>
      <c r="B482" s="57" t="s">
        <v>161</v>
      </c>
      <c r="C482" s="47">
        <v>45.34</v>
      </c>
      <c r="D482" s="58" t="s">
        <v>19</v>
      </c>
      <c r="E482" s="52"/>
      <c r="F482" s="50">
        <f>C482*E482</f>
        <v>0</v>
      </c>
      <c r="G482" s="47"/>
      <c r="H482" s="59"/>
      <c r="I482" s="59"/>
      <c r="J482" s="59"/>
      <c r="K482" s="59"/>
    </row>
    <row r="483" spans="1:11" s="60" customFormat="1" x14ac:dyDescent="0.2">
      <c r="A483" s="54" t="s">
        <v>153</v>
      </c>
      <c r="B483" s="57" t="s">
        <v>162</v>
      </c>
      <c r="C483" s="47">
        <v>114.42</v>
      </c>
      <c r="D483" s="58" t="s">
        <v>163</v>
      </c>
      <c r="E483" s="52"/>
      <c r="F483" s="50">
        <f>C483*E483</f>
        <v>0</v>
      </c>
      <c r="G483" s="61">
        <f>SUM(F479:F483)</f>
        <v>0</v>
      </c>
      <c r="H483" s="59"/>
      <c r="I483" s="59"/>
      <c r="J483" s="59"/>
      <c r="K483" s="59"/>
    </row>
    <row r="484" spans="1:11" s="60" customFormat="1" x14ac:dyDescent="0.2">
      <c r="A484" s="54"/>
      <c r="B484" s="57"/>
      <c r="C484" s="47"/>
      <c r="D484" s="58"/>
      <c r="E484" s="52"/>
      <c r="F484" s="50"/>
      <c r="G484" s="47"/>
      <c r="H484" s="59"/>
      <c r="I484" s="59"/>
      <c r="J484" s="59"/>
      <c r="K484" s="59"/>
    </row>
    <row r="485" spans="1:11" s="60" customFormat="1" x14ac:dyDescent="0.2">
      <c r="A485" s="74" t="s">
        <v>165</v>
      </c>
      <c r="B485" s="62" t="s">
        <v>166</v>
      </c>
      <c r="C485" s="47"/>
      <c r="D485" s="58"/>
      <c r="E485" s="52"/>
      <c r="F485" s="50"/>
      <c r="G485" s="47"/>
      <c r="H485" s="59"/>
      <c r="I485" s="59"/>
      <c r="J485" s="59"/>
      <c r="K485" s="59"/>
    </row>
    <row r="486" spans="1:11" s="60" customFormat="1" ht="29.25" customHeight="1" x14ac:dyDescent="0.2">
      <c r="A486" s="54" t="s">
        <v>17</v>
      </c>
      <c r="B486" s="72" t="s">
        <v>167</v>
      </c>
      <c r="C486" s="47">
        <v>16.48</v>
      </c>
      <c r="D486" s="58" t="s">
        <v>19</v>
      </c>
      <c r="E486" s="52"/>
      <c r="F486" s="50">
        <f>C486*E486</f>
        <v>0</v>
      </c>
      <c r="G486" s="47"/>
      <c r="H486" s="59"/>
      <c r="I486" s="59"/>
      <c r="J486" s="59"/>
      <c r="K486" s="59"/>
    </row>
    <row r="487" spans="1:11" s="60" customFormat="1" ht="27.75" customHeight="1" x14ac:dyDescent="0.2">
      <c r="A487" s="54" t="s">
        <v>20</v>
      </c>
      <c r="B487" s="72" t="s">
        <v>168</v>
      </c>
      <c r="C487" s="47">
        <v>14.5</v>
      </c>
      <c r="D487" s="58" t="s">
        <v>163</v>
      </c>
      <c r="E487" s="52"/>
      <c r="F487" s="50">
        <f>C487*E487</f>
        <v>0</v>
      </c>
      <c r="G487" s="61">
        <f>SUM(F486:F487)</f>
        <v>0</v>
      </c>
      <c r="H487" s="59"/>
      <c r="I487" s="59"/>
      <c r="J487" s="59"/>
      <c r="K487" s="59"/>
    </row>
    <row r="488" spans="1:11" s="60" customFormat="1" x14ac:dyDescent="0.2">
      <c r="A488" s="54"/>
      <c r="B488" s="57"/>
      <c r="C488" s="47"/>
      <c r="D488" s="58"/>
      <c r="E488" s="52"/>
      <c r="F488" s="50"/>
      <c r="G488" s="47"/>
      <c r="H488" s="59"/>
      <c r="I488" s="59"/>
      <c r="J488" s="59"/>
      <c r="K488" s="59"/>
    </row>
    <row r="489" spans="1:11" s="60" customFormat="1" x14ac:dyDescent="0.2">
      <c r="A489" s="54"/>
      <c r="B489" s="57"/>
      <c r="C489" s="47"/>
      <c r="D489" s="58"/>
      <c r="E489" s="52"/>
      <c r="F489" s="50"/>
      <c r="G489" s="47"/>
      <c r="H489" s="59"/>
      <c r="I489" s="59"/>
      <c r="J489" s="59"/>
      <c r="K489" s="59"/>
    </row>
    <row r="490" spans="1:11" s="60" customFormat="1" x14ac:dyDescent="0.2">
      <c r="A490" s="74" t="s">
        <v>176</v>
      </c>
      <c r="B490" s="62" t="s">
        <v>325</v>
      </c>
      <c r="C490" s="47"/>
      <c r="D490" s="58"/>
      <c r="E490" s="52"/>
      <c r="F490" s="50"/>
      <c r="G490" s="47"/>
      <c r="H490" s="59"/>
      <c r="I490" s="59"/>
      <c r="J490" s="59"/>
      <c r="K490" s="59"/>
    </row>
    <row r="491" spans="1:11" s="60" customFormat="1" x14ac:dyDescent="0.2">
      <c r="A491" s="54" t="s">
        <v>17</v>
      </c>
      <c r="B491" s="57" t="s">
        <v>326</v>
      </c>
      <c r="C491" s="47">
        <v>33.32</v>
      </c>
      <c r="D491" s="58" t="s">
        <v>19</v>
      </c>
      <c r="E491" s="52"/>
      <c r="F491" s="50">
        <f>C491*E491</f>
        <v>0</v>
      </c>
      <c r="G491" s="47"/>
      <c r="H491" s="59"/>
      <c r="I491" s="59"/>
      <c r="J491" s="59"/>
      <c r="K491" s="59"/>
    </row>
    <row r="492" spans="1:11" s="60" customFormat="1" ht="36.75" customHeight="1" x14ac:dyDescent="0.2">
      <c r="A492" s="54" t="s">
        <v>20</v>
      </c>
      <c r="B492" s="65" t="s">
        <v>327</v>
      </c>
      <c r="C492" s="47">
        <v>33.32</v>
      </c>
      <c r="D492" s="58" t="s">
        <v>19</v>
      </c>
      <c r="E492" s="52"/>
      <c r="F492" s="50">
        <f>C492*E492</f>
        <v>0</v>
      </c>
      <c r="G492" s="47"/>
      <c r="H492" s="59"/>
      <c r="I492" s="59"/>
      <c r="J492" s="59"/>
      <c r="K492" s="59"/>
    </row>
    <row r="493" spans="1:11" s="60" customFormat="1" x14ac:dyDescent="0.2">
      <c r="A493" s="54" t="s">
        <v>22</v>
      </c>
      <c r="B493" s="57" t="s">
        <v>328</v>
      </c>
      <c r="C493" s="47">
        <v>30.8</v>
      </c>
      <c r="D493" s="58" t="s">
        <v>163</v>
      </c>
      <c r="E493" s="52"/>
      <c r="F493" s="50">
        <f>C493*E493</f>
        <v>0</v>
      </c>
      <c r="G493" s="47"/>
      <c r="H493" s="59"/>
      <c r="I493" s="59"/>
      <c r="J493" s="59"/>
      <c r="K493" s="59"/>
    </row>
    <row r="494" spans="1:11" s="60" customFormat="1" x14ac:dyDescent="0.2">
      <c r="A494" s="54" t="s">
        <v>24</v>
      </c>
      <c r="B494" s="57" t="s">
        <v>367</v>
      </c>
      <c r="C494" s="47">
        <v>2</v>
      </c>
      <c r="D494" s="58" t="s">
        <v>26</v>
      </c>
      <c r="E494" s="52"/>
      <c r="F494" s="50">
        <f>C494*E494</f>
        <v>0</v>
      </c>
      <c r="G494" s="47"/>
      <c r="H494" s="59"/>
      <c r="I494" s="59"/>
      <c r="J494" s="59"/>
      <c r="K494" s="59"/>
    </row>
    <row r="495" spans="1:11" s="60" customFormat="1" x14ac:dyDescent="0.2">
      <c r="A495" s="54" t="s">
        <v>27</v>
      </c>
      <c r="B495" s="57" t="s">
        <v>368</v>
      </c>
      <c r="C495" s="47">
        <v>15.96</v>
      </c>
      <c r="D495" s="58" t="s">
        <v>163</v>
      </c>
      <c r="E495" s="52"/>
      <c r="F495" s="50">
        <f>C495*E495</f>
        <v>0</v>
      </c>
      <c r="G495" s="61">
        <f>SUM(F491:F495)</f>
        <v>0</v>
      </c>
      <c r="H495" s="59"/>
      <c r="I495" s="59"/>
      <c r="J495" s="59"/>
      <c r="K495" s="59"/>
    </row>
    <row r="496" spans="1:11" s="60" customFormat="1" x14ac:dyDescent="0.2">
      <c r="A496" s="74" t="s">
        <v>180</v>
      </c>
      <c r="B496" s="62" t="s">
        <v>177</v>
      </c>
      <c r="C496" s="47"/>
      <c r="D496" s="58"/>
      <c r="E496" s="52"/>
      <c r="F496" s="50"/>
      <c r="G496" s="47"/>
      <c r="H496" s="59"/>
      <c r="I496" s="59"/>
      <c r="J496" s="59"/>
      <c r="K496" s="59"/>
    </row>
    <row r="497" spans="1:11" s="60" customFormat="1" ht="25.5" x14ac:dyDescent="0.2">
      <c r="A497" s="54" t="s">
        <v>17</v>
      </c>
      <c r="B497" s="65" t="s">
        <v>178</v>
      </c>
      <c r="C497" s="47">
        <v>8.02</v>
      </c>
      <c r="D497" s="58" t="s">
        <v>19</v>
      </c>
      <c r="E497" s="52"/>
      <c r="F497" s="50">
        <f>C497*E497</f>
        <v>0</v>
      </c>
      <c r="G497" s="61">
        <f>SUM(F497)</f>
        <v>0</v>
      </c>
      <c r="H497" s="59"/>
      <c r="I497" s="59"/>
      <c r="J497" s="59"/>
      <c r="K497" s="59"/>
    </row>
    <row r="498" spans="1:11" s="60" customFormat="1" x14ac:dyDescent="0.2">
      <c r="A498" s="54"/>
      <c r="B498" s="57"/>
      <c r="C498" s="47"/>
      <c r="D498" s="58"/>
      <c r="E498" s="52"/>
      <c r="F498" s="50"/>
      <c r="G498" s="47"/>
      <c r="H498" s="59"/>
      <c r="I498" s="59"/>
      <c r="J498" s="59"/>
      <c r="K498" s="59"/>
    </row>
    <row r="499" spans="1:11" s="60" customFormat="1" x14ac:dyDescent="0.2">
      <c r="A499" s="74" t="s">
        <v>188</v>
      </c>
      <c r="B499" s="62" t="s">
        <v>181</v>
      </c>
      <c r="C499" s="47"/>
      <c r="D499" s="58"/>
      <c r="E499" s="52"/>
      <c r="F499" s="50"/>
      <c r="G499" s="47"/>
      <c r="H499" s="59"/>
      <c r="I499" s="59"/>
      <c r="J499" s="59"/>
      <c r="K499" s="59"/>
    </row>
    <row r="500" spans="1:11" s="60" customFormat="1" x14ac:dyDescent="0.2">
      <c r="A500" s="54" t="s">
        <v>17</v>
      </c>
      <c r="B500" s="57" t="s">
        <v>379</v>
      </c>
      <c r="C500" s="47">
        <v>2</v>
      </c>
      <c r="D500" s="58" t="s">
        <v>26</v>
      </c>
      <c r="E500" s="52"/>
      <c r="F500" s="50">
        <f>C500*E500</f>
        <v>0</v>
      </c>
      <c r="G500" s="47"/>
      <c r="H500" s="59"/>
      <c r="I500" s="59"/>
      <c r="J500" s="59"/>
      <c r="K500" s="59"/>
    </row>
    <row r="501" spans="1:11" s="60" customFormat="1" x14ac:dyDescent="0.2">
      <c r="A501" s="54" t="s">
        <v>20</v>
      </c>
      <c r="B501" s="57" t="s">
        <v>380</v>
      </c>
      <c r="C501" s="47">
        <f>0.9*1.1</f>
        <v>0.9900000000000001</v>
      </c>
      <c r="D501" s="58" t="s">
        <v>19</v>
      </c>
      <c r="E501" s="52"/>
      <c r="F501" s="50">
        <f>C501*E501</f>
        <v>0</v>
      </c>
      <c r="G501" s="47"/>
      <c r="H501" s="59"/>
      <c r="I501" s="59"/>
      <c r="J501" s="59"/>
      <c r="K501" s="59"/>
    </row>
    <row r="502" spans="1:11" s="60" customFormat="1" ht="25.5" x14ac:dyDescent="0.2">
      <c r="A502" s="54" t="s">
        <v>22</v>
      </c>
      <c r="B502" s="57" t="s">
        <v>371</v>
      </c>
      <c r="C502" s="47">
        <v>4.4000000000000004</v>
      </c>
      <c r="D502" s="58" t="s">
        <v>19</v>
      </c>
      <c r="E502" s="52"/>
      <c r="F502" s="50">
        <f>C502*E502</f>
        <v>0</v>
      </c>
      <c r="G502" s="47"/>
      <c r="H502" s="59"/>
      <c r="I502" s="59"/>
      <c r="J502" s="59"/>
      <c r="K502" s="59"/>
    </row>
    <row r="503" spans="1:11" s="60" customFormat="1" ht="13.5" customHeight="1" x14ac:dyDescent="0.2">
      <c r="A503" s="54" t="s">
        <v>24</v>
      </c>
      <c r="B503" s="57" t="s">
        <v>381</v>
      </c>
      <c r="C503" s="47">
        <v>4.4000000000000004</v>
      </c>
      <c r="D503" s="58" t="s">
        <v>19</v>
      </c>
      <c r="E503" s="52"/>
      <c r="F503" s="50">
        <f>C503*E503</f>
        <v>0</v>
      </c>
      <c r="G503" s="47"/>
      <c r="H503" s="59"/>
      <c r="I503" s="59"/>
      <c r="J503" s="59"/>
      <c r="K503" s="59"/>
    </row>
    <row r="504" spans="1:11" s="60" customFormat="1" x14ac:dyDescent="0.2">
      <c r="A504" s="54" t="s">
        <v>27</v>
      </c>
      <c r="B504" s="57" t="s">
        <v>382</v>
      </c>
      <c r="C504" s="47">
        <v>0.36</v>
      </c>
      <c r="D504" s="58" t="s">
        <v>19</v>
      </c>
      <c r="E504" s="52"/>
      <c r="F504" s="50">
        <f>C504*E504</f>
        <v>0</v>
      </c>
      <c r="G504" s="61">
        <f>SUM(F500:F504)</f>
        <v>0</v>
      </c>
      <c r="H504" s="59"/>
      <c r="I504" s="59"/>
      <c r="J504" s="59"/>
      <c r="K504" s="59"/>
    </row>
    <row r="505" spans="1:11" s="60" customFormat="1" x14ac:dyDescent="0.2">
      <c r="A505" s="54"/>
      <c r="B505" s="57"/>
      <c r="C505" s="47"/>
      <c r="D505" s="58"/>
      <c r="E505" s="52"/>
      <c r="F505" s="50"/>
      <c r="G505" s="61"/>
      <c r="H505" s="59"/>
      <c r="I505" s="59"/>
      <c r="J505" s="59"/>
      <c r="K505" s="59"/>
    </row>
    <row r="506" spans="1:11" s="60" customFormat="1" x14ac:dyDescent="0.2">
      <c r="A506" s="74" t="s">
        <v>194</v>
      </c>
      <c r="B506" s="62" t="s">
        <v>208</v>
      </c>
      <c r="C506" s="47"/>
      <c r="D506" s="58"/>
      <c r="E506" s="52"/>
      <c r="F506" s="50"/>
      <c r="G506" s="47"/>
      <c r="H506" s="59"/>
      <c r="I506" s="59"/>
      <c r="J506" s="59"/>
      <c r="K506" s="59"/>
    </row>
    <row r="507" spans="1:11" s="60" customFormat="1" x14ac:dyDescent="0.2">
      <c r="A507" s="54" t="s">
        <v>17</v>
      </c>
      <c r="B507" s="57" t="s">
        <v>383</v>
      </c>
      <c r="C507" s="47">
        <v>1</v>
      </c>
      <c r="D507" s="58" t="s">
        <v>26</v>
      </c>
      <c r="E507" s="52"/>
      <c r="F507" s="50">
        <f t="shared" ref="F507:F519" si="28">C507*E507</f>
        <v>0</v>
      </c>
      <c r="G507" s="47"/>
      <c r="H507" s="59"/>
      <c r="I507" s="59"/>
      <c r="J507" s="59"/>
      <c r="K507" s="59"/>
    </row>
    <row r="508" spans="1:11" s="60" customFormat="1" ht="15.75" customHeight="1" x14ac:dyDescent="0.2">
      <c r="A508" s="54" t="s">
        <v>20</v>
      </c>
      <c r="B508" s="57" t="s">
        <v>384</v>
      </c>
      <c r="C508" s="47">
        <v>1</v>
      </c>
      <c r="D508" s="58" t="s">
        <v>26</v>
      </c>
      <c r="E508" s="52"/>
      <c r="F508" s="50">
        <f t="shared" si="28"/>
        <v>0</v>
      </c>
      <c r="G508" s="47"/>
      <c r="H508" s="59"/>
      <c r="I508" s="59"/>
      <c r="J508" s="59"/>
      <c r="K508" s="59"/>
    </row>
    <row r="509" spans="1:11" s="60" customFormat="1" x14ac:dyDescent="0.2">
      <c r="A509" s="54" t="s">
        <v>29</v>
      </c>
      <c r="B509" s="57" t="s">
        <v>215</v>
      </c>
      <c r="C509" s="47">
        <v>1</v>
      </c>
      <c r="D509" s="58" t="s">
        <v>26</v>
      </c>
      <c r="E509" s="52"/>
      <c r="F509" s="50">
        <f t="shared" si="28"/>
        <v>0</v>
      </c>
      <c r="G509" s="47"/>
      <c r="H509" s="59"/>
      <c r="I509" s="59"/>
      <c r="J509" s="59"/>
      <c r="K509" s="59"/>
    </row>
    <row r="510" spans="1:11" s="60" customFormat="1" x14ac:dyDescent="0.2">
      <c r="A510" s="54" t="s">
        <v>151</v>
      </c>
      <c r="B510" s="57" t="s">
        <v>216</v>
      </c>
      <c r="C510" s="47">
        <v>1</v>
      </c>
      <c r="D510" s="58" t="s">
        <v>26</v>
      </c>
      <c r="E510" s="52"/>
      <c r="F510" s="50">
        <f t="shared" si="28"/>
        <v>0</v>
      </c>
      <c r="G510" s="47"/>
      <c r="H510" s="59"/>
      <c r="I510" s="59"/>
      <c r="J510" s="59"/>
      <c r="K510" s="59"/>
    </row>
    <row r="511" spans="1:11" s="60" customFormat="1" x14ac:dyDescent="0.2">
      <c r="A511" s="54" t="s">
        <v>153</v>
      </c>
      <c r="B511" s="57" t="s">
        <v>217</v>
      </c>
      <c r="C511" s="47">
        <v>1</v>
      </c>
      <c r="D511" s="58" t="s">
        <v>26</v>
      </c>
      <c r="E511" s="52"/>
      <c r="F511" s="50">
        <f t="shared" si="28"/>
        <v>0</v>
      </c>
      <c r="G511" s="47"/>
      <c r="H511" s="59"/>
      <c r="I511" s="59"/>
      <c r="J511" s="59"/>
      <c r="K511" s="59"/>
    </row>
    <row r="512" spans="1:11" s="60" customFormat="1" x14ac:dyDescent="0.2">
      <c r="A512" s="54" t="s">
        <v>219</v>
      </c>
      <c r="B512" s="57" t="s">
        <v>220</v>
      </c>
      <c r="C512" s="47">
        <v>1</v>
      </c>
      <c r="D512" s="58" t="s">
        <v>26</v>
      </c>
      <c r="E512" s="52"/>
      <c r="F512" s="50">
        <f t="shared" si="28"/>
        <v>0</v>
      </c>
      <c r="G512" s="47"/>
      <c r="H512" s="59"/>
      <c r="I512" s="59"/>
      <c r="J512" s="59"/>
      <c r="K512" s="59"/>
    </row>
    <row r="513" spans="1:11" s="60" customFormat="1" x14ac:dyDescent="0.2">
      <c r="A513" s="54" t="s">
        <v>234</v>
      </c>
      <c r="B513" s="57" t="s">
        <v>238</v>
      </c>
      <c r="C513" s="47">
        <v>1</v>
      </c>
      <c r="D513" s="58" t="s">
        <v>239</v>
      </c>
      <c r="E513" s="52"/>
      <c r="F513" s="50">
        <f>C513*E513</f>
        <v>0</v>
      </c>
      <c r="G513" s="47"/>
      <c r="H513" s="59"/>
      <c r="I513" s="59"/>
      <c r="J513" s="59"/>
      <c r="K513" s="59"/>
    </row>
    <row r="514" spans="1:11" s="60" customFormat="1" x14ac:dyDescent="0.2">
      <c r="A514" s="54" t="s">
        <v>236</v>
      </c>
      <c r="B514" s="57" t="s">
        <v>240</v>
      </c>
      <c r="C514" s="47">
        <v>1</v>
      </c>
      <c r="D514" s="58" t="s">
        <v>239</v>
      </c>
      <c r="E514" s="52"/>
      <c r="F514" s="50">
        <f>C514*E514</f>
        <v>0</v>
      </c>
      <c r="G514" s="61">
        <f>SUM(F507:F514)</f>
        <v>0</v>
      </c>
      <c r="H514" s="59"/>
      <c r="I514" s="59"/>
      <c r="J514" s="59"/>
      <c r="K514" s="59"/>
    </row>
    <row r="515" spans="1:11" s="60" customFormat="1" x14ac:dyDescent="0.2">
      <c r="A515" s="54"/>
      <c r="B515" s="57"/>
      <c r="C515" s="47"/>
      <c r="D515" s="58"/>
      <c r="E515" s="52"/>
      <c r="F515" s="50"/>
      <c r="G515" s="47"/>
      <c r="H515" s="59"/>
      <c r="I515" s="59"/>
      <c r="J515" s="59"/>
      <c r="K515" s="59"/>
    </row>
    <row r="516" spans="1:11" s="60" customFormat="1" x14ac:dyDescent="0.2">
      <c r="A516" s="74" t="s">
        <v>207</v>
      </c>
      <c r="B516" s="62" t="s">
        <v>242</v>
      </c>
      <c r="C516" s="47"/>
      <c r="D516" s="58"/>
      <c r="E516" s="52"/>
      <c r="F516" s="50"/>
      <c r="G516" s="47"/>
      <c r="H516" s="59"/>
      <c r="I516" s="59"/>
      <c r="J516" s="59"/>
      <c r="K516" s="59"/>
    </row>
    <row r="517" spans="1:11" s="60" customFormat="1" x14ac:dyDescent="0.2">
      <c r="A517" s="54" t="s">
        <v>17</v>
      </c>
      <c r="B517" s="57" t="s">
        <v>243</v>
      </c>
      <c r="C517" s="47">
        <f>C518+C519</f>
        <v>116.4</v>
      </c>
      <c r="D517" s="58" t="s">
        <v>19</v>
      </c>
      <c r="E517" s="52"/>
      <c r="F517" s="50">
        <f t="shared" si="28"/>
        <v>0</v>
      </c>
      <c r="G517" s="47"/>
      <c r="H517" s="59"/>
      <c r="I517" s="59"/>
      <c r="J517" s="59"/>
      <c r="K517" s="59"/>
    </row>
    <row r="518" spans="1:11" s="60" customFormat="1" x14ac:dyDescent="0.2">
      <c r="A518" s="54" t="s">
        <v>20</v>
      </c>
      <c r="B518" s="57" t="s">
        <v>344</v>
      </c>
      <c r="C518" s="47">
        <v>51.53</v>
      </c>
      <c r="D518" s="58" t="s">
        <v>19</v>
      </c>
      <c r="E518" s="52"/>
      <c r="F518" s="50">
        <f t="shared" si="28"/>
        <v>0</v>
      </c>
      <c r="G518" s="47"/>
      <c r="H518" s="59"/>
      <c r="I518" s="59"/>
      <c r="J518" s="59"/>
      <c r="K518" s="59"/>
    </row>
    <row r="519" spans="1:11" s="60" customFormat="1" x14ac:dyDescent="0.2">
      <c r="A519" s="76" t="s">
        <v>22</v>
      </c>
      <c r="B519" s="57" t="s">
        <v>345</v>
      </c>
      <c r="C519" s="47">
        <v>64.87</v>
      </c>
      <c r="D519" s="58" t="s">
        <v>19</v>
      </c>
      <c r="E519" s="52"/>
      <c r="F519" s="50">
        <f t="shared" si="28"/>
        <v>0</v>
      </c>
      <c r="G519" s="61">
        <f>SUM(F517:F519)</f>
        <v>0</v>
      </c>
      <c r="H519" s="59"/>
      <c r="I519" s="59"/>
      <c r="J519" s="59"/>
      <c r="K519" s="59"/>
    </row>
    <row r="520" spans="1:11" s="60" customFormat="1" x14ac:dyDescent="0.2">
      <c r="A520" s="76"/>
      <c r="B520" s="57"/>
      <c r="C520" s="47"/>
      <c r="D520" s="58"/>
      <c r="E520" s="52"/>
      <c r="F520" s="50"/>
      <c r="G520" s="61"/>
      <c r="H520" s="59"/>
      <c r="I520" s="59"/>
      <c r="J520" s="59"/>
      <c r="K520" s="59"/>
    </row>
    <row r="521" spans="1:11" s="60" customFormat="1" x14ac:dyDescent="0.2">
      <c r="A521" s="74" t="s">
        <v>241</v>
      </c>
      <c r="B521" s="62" t="s">
        <v>247</v>
      </c>
      <c r="C521" s="47"/>
      <c r="D521" s="58"/>
      <c r="E521" s="52"/>
      <c r="F521" s="50"/>
      <c r="G521" s="47"/>
      <c r="H521" s="59"/>
      <c r="I521" s="59"/>
      <c r="J521" s="59"/>
      <c r="K521" s="59"/>
    </row>
    <row r="522" spans="1:11" s="60" customFormat="1" x14ac:dyDescent="0.2">
      <c r="A522" s="54" t="s">
        <v>17</v>
      </c>
      <c r="B522" s="57" t="s">
        <v>252</v>
      </c>
      <c r="C522" s="47">
        <f>C491*1.1</f>
        <v>36.652000000000001</v>
      </c>
      <c r="D522" s="58" t="s">
        <v>19</v>
      </c>
      <c r="E522" s="52"/>
      <c r="F522" s="50">
        <f>C522*E522</f>
        <v>0</v>
      </c>
      <c r="G522" s="61">
        <f>SUM(F522:F522)</f>
        <v>0</v>
      </c>
      <c r="H522" s="59"/>
      <c r="I522" s="59"/>
      <c r="J522" s="59"/>
      <c r="K522" s="59"/>
    </row>
    <row r="523" spans="1:11" s="60" customFormat="1" x14ac:dyDescent="0.2">
      <c r="A523" s="54"/>
      <c r="B523" s="57"/>
      <c r="C523" s="47"/>
      <c r="D523" s="58"/>
      <c r="E523" s="52"/>
      <c r="F523" s="47"/>
      <c r="G523" s="47"/>
      <c r="H523" s="59"/>
      <c r="I523" s="59"/>
      <c r="J523" s="59"/>
      <c r="K523" s="59"/>
    </row>
    <row r="524" spans="1:11" s="60" customFormat="1" x14ac:dyDescent="0.2">
      <c r="A524" s="74"/>
      <c r="B524" s="323" t="s">
        <v>385</v>
      </c>
      <c r="C524" s="323"/>
      <c r="D524" s="323"/>
      <c r="E524" s="323"/>
      <c r="F524" s="41" t="s">
        <v>292</v>
      </c>
      <c r="G524" s="61">
        <f>SUM(G454:G522)</f>
        <v>0</v>
      </c>
      <c r="H524" s="59"/>
      <c r="I524" s="59"/>
      <c r="J524" s="59"/>
      <c r="K524" s="59"/>
    </row>
    <row r="525" spans="1:11" s="60" customFormat="1" x14ac:dyDescent="0.2">
      <c r="A525" s="54"/>
      <c r="B525" s="57"/>
      <c r="C525" s="47"/>
      <c r="D525" s="58"/>
      <c r="E525" s="52"/>
      <c r="F525" s="50"/>
      <c r="G525" s="47"/>
      <c r="H525" s="59"/>
      <c r="I525" s="59"/>
      <c r="J525" s="59"/>
      <c r="K525" s="59"/>
    </row>
    <row r="526" spans="1:11" s="60" customFormat="1" x14ac:dyDescent="0.2">
      <c r="A526" s="54"/>
      <c r="B526" s="35" t="s">
        <v>386</v>
      </c>
      <c r="C526" s="47"/>
      <c r="D526" s="58"/>
      <c r="E526" s="52"/>
      <c r="F526" s="50"/>
      <c r="G526" s="47"/>
      <c r="H526" s="59"/>
      <c r="I526" s="59"/>
      <c r="J526" s="59"/>
      <c r="K526" s="59"/>
    </row>
    <row r="527" spans="1:11" s="60" customFormat="1" x14ac:dyDescent="0.2">
      <c r="A527" s="11"/>
      <c r="B527" s="57"/>
      <c r="C527" s="102"/>
      <c r="D527" s="102"/>
      <c r="E527" s="103"/>
      <c r="F527" s="104"/>
      <c r="G527" s="7"/>
      <c r="H527" s="59"/>
      <c r="I527" s="59"/>
      <c r="J527" s="59"/>
      <c r="K527" s="59"/>
    </row>
    <row r="528" spans="1:11" s="60" customFormat="1" x14ac:dyDescent="0.2">
      <c r="A528" s="38" t="s">
        <v>15</v>
      </c>
      <c r="B528" s="39" t="s">
        <v>16</v>
      </c>
      <c r="C528" s="40"/>
      <c r="D528" s="40"/>
      <c r="E528" s="41"/>
      <c r="F528" s="42"/>
      <c r="G528" s="42"/>
      <c r="H528" s="59"/>
      <c r="I528" s="59"/>
      <c r="J528" s="59"/>
      <c r="K528" s="59"/>
    </row>
    <row r="529" spans="1:11" s="60" customFormat="1" x14ac:dyDescent="0.2">
      <c r="A529" s="45" t="s">
        <v>17</v>
      </c>
      <c r="B529" s="46" t="s">
        <v>23</v>
      </c>
      <c r="C529" s="47">
        <v>1</v>
      </c>
      <c r="D529" s="48" t="s">
        <v>239</v>
      </c>
      <c r="E529" s="49"/>
      <c r="F529" s="50">
        <f>C529*E529</f>
        <v>0</v>
      </c>
      <c r="G529" s="42">
        <f>SUM(F529:F529)</f>
        <v>0</v>
      </c>
      <c r="H529" s="59"/>
      <c r="I529" s="59"/>
      <c r="J529" s="59"/>
      <c r="K529" s="59"/>
    </row>
    <row r="530" spans="1:11" s="60" customFormat="1" x14ac:dyDescent="0.2">
      <c r="A530" s="54"/>
      <c r="B530" s="46"/>
      <c r="C530" s="47"/>
      <c r="D530" s="48"/>
      <c r="E530" s="49"/>
      <c r="F530" s="50"/>
      <c r="G530" s="42"/>
      <c r="H530" s="59"/>
      <c r="I530" s="59"/>
      <c r="J530" s="59"/>
      <c r="K530" s="59"/>
    </row>
    <row r="531" spans="1:11" s="60" customFormat="1" x14ac:dyDescent="0.2">
      <c r="A531" s="38" t="s">
        <v>44</v>
      </c>
      <c r="B531" s="39" t="s">
        <v>45</v>
      </c>
      <c r="C531" s="47"/>
      <c r="D531" s="48"/>
      <c r="E531" s="49"/>
      <c r="F531" s="50"/>
      <c r="G531" s="42"/>
      <c r="H531" s="59"/>
      <c r="I531" s="59"/>
      <c r="J531" s="59"/>
      <c r="K531" s="59"/>
    </row>
    <row r="532" spans="1:11" s="60" customFormat="1" x14ac:dyDescent="0.2">
      <c r="A532" s="54" t="s">
        <v>17</v>
      </c>
      <c r="B532" s="57" t="s">
        <v>47</v>
      </c>
      <c r="C532" s="47">
        <v>2.31</v>
      </c>
      <c r="D532" s="58" t="s">
        <v>31</v>
      </c>
      <c r="E532" s="52"/>
      <c r="F532" s="50">
        <f>C532*E532</f>
        <v>0</v>
      </c>
      <c r="G532" s="47"/>
      <c r="H532" s="59"/>
      <c r="I532" s="59"/>
      <c r="J532" s="59"/>
      <c r="K532" s="59"/>
    </row>
    <row r="533" spans="1:11" s="60" customFormat="1" x14ac:dyDescent="0.2">
      <c r="A533" s="54" t="s">
        <v>20</v>
      </c>
      <c r="B533" s="57" t="s">
        <v>350</v>
      </c>
      <c r="C533" s="47">
        <v>0.97</v>
      </c>
      <c r="D533" s="58" t="s">
        <v>19</v>
      </c>
      <c r="E533" s="52"/>
      <c r="F533" s="50">
        <f>C533*E533</f>
        <v>0</v>
      </c>
      <c r="G533" s="47"/>
      <c r="H533" s="59"/>
      <c r="I533" s="59"/>
      <c r="J533" s="59"/>
      <c r="K533" s="59"/>
    </row>
    <row r="534" spans="1:11" s="60" customFormat="1" x14ac:dyDescent="0.2">
      <c r="A534" s="54" t="s">
        <v>22</v>
      </c>
      <c r="B534" s="57" t="s">
        <v>284</v>
      </c>
      <c r="C534" s="47">
        <v>1.17</v>
      </c>
      <c r="D534" s="58" t="s">
        <v>31</v>
      </c>
      <c r="E534" s="52"/>
      <c r="F534" s="50">
        <f>C534*E534</f>
        <v>0</v>
      </c>
      <c r="G534" s="47"/>
      <c r="H534" s="59"/>
      <c r="I534" s="59"/>
      <c r="J534" s="59"/>
      <c r="K534" s="59"/>
    </row>
    <row r="535" spans="1:11" s="60" customFormat="1" x14ac:dyDescent="0.2">
      <c r="A535" s="54" t="s">
        <v>24</v>
      </c>
      <c r="B535" s="57" t="s">
        <v>48</v>
      </c>
      <c r="C535" s="47">
        <v>2.0299999999999998</v>
      </c>
      <c r="D535" s="58" t="s">
        <v>31</v>
      </c>
      <c r="E535" s="52"/>
      <c r="F535" s="50">
        <f>C535*E535</f>
        <v>0</v>
      </c>
      <c r="G535" s="61">
        <f>SUM(F532:F535)</f>
        <v>0</v>
      </c>
      <c r="H535" s="59"/>
      <c r="I535" s="59"/>
      <c r="J535" s="59"/>
      <c r="K535" s="59"/>
    </row>
    <row r="536" spans="1:11" s="60" customFormat="1" x14ac:dyDescent="0.2">
      <c r="A536" s="54"/>
      <c r="B536" s="57"/>
      <c r="C536" s="47"/>
      <c r="D536" s="58"/>
      <c r="E536" s="52"/>
      <c r="F536" s="50"/>
      <c r="G536" s="47"/>
      <c r="H536" s="59"/>
      <c r="I536" s="59"/>
      <c r="J536" s="59"/>
      <c r="K536" s="59"/>
    </row>
    <row r="537" spans="1:11" s="60" customFormat="1" x14ac:dyDescent="0.2">
      <c r="A537" s="38" t="s">
        <v>49</v>
      </c>
      <c r="B537" s="39" t="s">
        <v>50</v>
      </c>
      <c r="C537" s="47"/>
      <c r="D537" s="48"/>
      <c r="E537" s="49"/>
      <c r="F537" s="50"/>
      <c r="G537" s="42"/>
      <c r="H537" s="59"/>
      <c r="I537" s="59"/>
      <c r="J537" s="59"/>
      <c r="K537" s="59"/>
    </row>
    <row r="538" spans="1:11" s="60" customFormat="1" x14ac:dyDescent="0.2">
      <c r="A538" s="54" t="s">
        <v>17</v>
      </c>
      <c r="B538" s="57" t="s">
        <v>375</v>
      </c>
      <c r="C538" s="47">
        <v>0.76</v>
      </c>
      <c r="D538" s="58" t="s">
        <v>31</v>
      </c>
      <c r="E538" s="52"/>
      <c r="F538" s="50">
        <f>C538*E538</f>
        <v>0</v>
      </c>
      <c r="G538" s="47"/>
      <c r="H538" s="59"/>
      <c r="I538" s="59"/>
      <c r="J538" s="59"/>
      <c r="K538" s="59"/>
    </row>
    <row r="539" spans="1:11" s="60" customFormat="1" x14ac:dyDescent="0.2">
      <c r="A539" s="109" t="s">
        <v>20</v>
      </c>
      <c r="B539" s="106" t="s">
        <v>352</v>
      </c>
      <c r="C539" s="107">
        <v>1.31</v>
      </c>
      <c r="D539" s="108" t="s">
        <v>31</v>
      </c>
      <c r="E539" s="52"/>
      <c r="F539" s="50">
        <f t="shared" ref="F539" si="29">C539*E539</f>
        <v>0</v>
      </c>
      <c r="G539" s="47"/>
      <c r="H539" s="59"/>
      <c r="I539" s="59"/>
      <c r="J539" s="59"/>
      <c r="K539" s="59"/>
    </row>
    <row r="540" spans="1:11" s="60" customFormat="1" x14ac:dyDescent="0.2">
      <c r="A540" s="109" t="s">
        <v>22</v>
      </c>
      <c r="B540" s="57" t="s">
        <v>387</v>
      </c>
      <c r="C540" s="47">
        <v>0.45</v>
      </c>
      <c r="D540" s="58" t="s">
        <v>31</v>
      </c>
      <c r="E540" s="52"/>
      <c r="F540" s="50">
        <f>C540*E540</f>
        <v>0</v>
      </c>
      <c r="G540" s="47"/>
      <c r="H540" s="59"/>
      <c r="I540" s="59"/>
      <c r="J540" s="59"/>
      <c r="K540" s="59"/>
    </row>
    <row r="541" spans="1:11" s="60" customFormat="1" x14ac:dyDescent="0.2">
      <c r="A541" s="54" t="s">
        <v>24</v>
      </c>
      <c r="B541" s="57" t="s">
        <v>388</v>
      </c>
      <c r="C541" s="47">
        <v>0.33</v>
      </c>
      <c r="D541" s="58" t="s">
        <v>31</v>
      </c>
      <c r="E541" s="52"/>
      <c r="F541" s="50">
        <f>C541*E541</f>
        <v>0</v>
      </c>
      <c r="G541" s="47"/>
      <c r="H541" s="59"/>
      <c r="I541" s="59"/>
      <c r="J541" s="59"/>
      <c r="K541" s="59"/>
    </row>
    <row r="542" spans="1:11" s="60" customFormat="1" x14ac:dyDescent="0.2">
      <c r="A542" s="76" t="s">
        <v>27</v>
      </c>
      <c r="B542" s="57" t="s">
        <v>389</v>
      </c>
      <c r="C542" s="47">
        <v>1.0900000000000001</v>
      </c>
      <c r="D542" s="58" t="s">
        <v>31</v>
      </c>
      <c r="E542" s="52"/>
      <c r="F542" s="50">
        <f>C542*E542</f>
        <v>0</v>
      </c>
      <c r="G542" s="61">
        <f>SUM(F538:F542)</f>
        <v>0</v>
      </c>
      <c r="H542" s="59"/>
      <c r="I542" s="59"/>
      <c r="J542" s="59"/>
      <c r="K542" s="59"/>
    </row>
    <row r="543" spans="1:11" s="60" customFormat="1" x14ac:dyDescent="0.2">
      <c r="A543" s="38" t="s">
        <v>141</v>
      </c>
      <c r="B543" s="39" t="s">
        <v>142</v>
      </c>
      <c r="C543" s="47"/>
      <c r="D543" s="48"/>
      <c r="E543" s="49"/>
      <c r="F543" s="50"/>
      <c r="G543" s="42"/>
      <c r="H543" s="59"/>
      <c r="I543" s="59"/>
      <c r="J543" s="59"/>
      <c r="K543" s="59"/>
    </row>
    <row r="544" spans="1:11" s="60" customFormat="1" x14ac:dyDescent="0.2">
      <c r="A544" s="54" t="s">
        <v>17</v>
      </c>
      <c r="B544" s="57" t="s">
        <v>363</v>
      </c>
      <c r="C544" s="47">
        <v>2.34</v>
      </c>
      <c r="D544" s="58" t="s">
        <v>19</v>
      </c>
      <c r="E544" s="52"/>
      <c r="F544" s="50">
        <f>C544*E544</f>
        <v>0</v>
      </c>
      <c r="G544" s="47"/>
      <c r="H544" s="59"/>
      <c r="I544" s="59"/>
      <c r="J544" s="59"/>
      <c r="K544" s="59"/>
    </row>
    <row r="545" spans="1:11" s="60" customFormat="1" ht="14.25" customHeight="1" x14ac:dyDescent="0.2">
      <c r="A545" s="54" t="s">
        <v>20</v>
      </c>
      <c r="B545" s="57" t="s">
        <v>364</v>
      </c>
      <c r="C545" s="47">
        <v>24.9</v>
      </c>
      <c r="D545" s="58" t="s">
        <v>19</v>
      </c>
      <c r="E545" s="52"/>
      <c r="F545" s="50">
        <f>C545*E545</f>
        <v>0</v>
      </c>
      <c r="G545" s="61">
        <f>SUM(F544:F545)</f>
        <v>0</v>
      </c>
      <c r="H545" s="59"/>
      <c r="I545" s="71"/>
      <c r="J545" s="59"/>
      <c r="K545" s="59"/>
    </row>
    <row r="546" spans="1:11" s="60" customFormat="1" x14ac:dyDescent="0.2">
      <c r="A546" s="54"/>
      <c r="B546" s="57"/>
      <c r="C546" s="47"/>
      <c r="D546" s="58"/>
      <c r="E546" s="52"/>
      <c r="F546" s="50"/>
      <c r="G546" s="47"/>
      <c r="H546" s="59"/>
      <c r="I546" s="59"/>
      <c r="J546" s="59"/>
      <c r="K546" s="59"/>
    </row>
    <row r="547" spans="1:11" s="60" customFormat="1" x14ac:dyDescent="0.2">
      <c r="A547" s="38" t="s">
        <v>156</v>
      </c>
      <c r="B547" s="39" t="s">
        <v>157</v>
      </c>
      <c r="C547" s="47"/>
      <c r="D547" s="48"/>
      <c r="E547" s="49"/>
      <c r="F547" s="50"/>
      <c r="G547" s="42"/>
      <c r="H547" s="59"/>
      <c r="I547" s="59"/>
      <c r="J547" s="59"/>
      <c r="K547" s="59"/>
    </row>
    <row r="548" spans="1:11" s="60" customFormat="1" x14ac:dyDescent="0.2">
      <c r="A548" s="54" t="s">
        <v>17</v>
      </c>
      <c r="B548" s="57" t="s">
        <v>158</v>
      </c>
      <c r="C548" s="47">
        <v>26.74</v>
      </c>
      <c r="D548" s="58" t="s">
        <v>19</v>
      </c>
      <c r="E548" s="52"/>
      <c r="F548" s="50">
        <f>C548*E548</f>
        <v>0</v>
      </c>
      <c r="G548" s="47"/>
      <c r="H548" s="59"/>
      <c r="I548" s="59"/>
      <c r="J548" s="59"/>
      <c r="K548" s="59"/>
    </row>
    <row r="549" spans="1:11" s="60" customFormat="1" x14ac:dyDescent="0.2">
      <c r="A549" s="54" t="s">
        <v>20</v>
      </c>
      <c r="B549" s="57" t="s">
        <v>366</v>
      </c>
      <c r="C549" s="47">
        <v>23.06</v>
      </c>
      <c r="D549" s="58" t="s">
        <v>19</v>
      </c>
      <c r="E549" s="52"/>
      <c r="F549" s="50">
        <f>C549*E549</f>
        <v>0</v>
      </c>
      <c r="G549" s="47"/>
      <c r="H549" s="59"/>
      <c r="I549" s="59"/>
      <c r="J549" s="59"/>
      <c r="K549" s="59"/>
    </row>
    <row r="550" spans="1:11" s="60" customFormat="1" x14ac:dyDescent="0.2">
      <c r="A550" s="54" t="s">
        <v>27</v>
      </c>
      <c r="B550" s="65" t="s">
        <v>160</v>
      </c>
      <c r="C550" s="47">
        <v>17.04</v>
      </c>
      <c r="D550" s="58" t="s">
        <v>19</v>
      </c>
      <c r="E550" s="52"/>
      <c r="F550" s="50">
        <f>C550*E550</f>
        <v>0</v>
      </c>
      <c r="G550" s="47"/>
      <c r="H550" s="59"/>
      <c r="I550" s="59"/>
      <c r="J550" s="59"/>
      <c r="K550" s="59"/>
    </row>
    <row r="551" spans="1:11" s="60" customFormat="1" x14ac:dyDescent="0.2">
      <c r="A551" s="54" t="s">
        <v>32</v>
      </c>
      <c r="B551" s="57" t="s">
        <v>161</v>
      </c>
      <c r="C551" s="47">
        <f>C550</f>
        <v>17.04</v>
      </c>
      <c r="D551" s="58" t="s">
        <v>19</v>
      </c>
      <c r="E551" s="52"/>
      <c r="F551" s="50">
        <f>C551*E551</f>
        <v>0</v>
      </c>
      <c r="G551" s="47"/>
      <c r="H551" s="59"/>
      <c r="I551" s="59"/>
      <c r="J551" s="59"/>
      <c r="K551" s="59"/>
    </row>
    <row r="552" spans="1:11" s="60" customFormat="1" x14ac:dyDescent="0.2">
      <c r="A552" s="54" t="s">
        <v>153</v>
      </c>
      <c r="B552" s="57" t="s">
        <v>162</v>
      </c>
      <c r="C552" s="47">
        <v>35.6</v>
      </c>
      <c r="D552" s="58" t="s">
        <v>163</v>
      </c>
      <c r="E552" s="52"/>
      <c r="F552" s="50">
        <f>C552*E552</f>
        <v>0</v>
      </c>
      <c r="G552" s="61">
        <f>SUM(F548:F552)</f>
        <v>0</v>
      </c>
      <c r="H552" s="59"/>
      <c r="I552" s="59"/>
      <c r="J552" s="59"/>
      <c r="K552" s="59"/>
    </row>
    <row r="553" spans="1:11" s="60" customFormat="1" x14ac:dyDescent="0.2">
      <c r="A553" s="54"/>
      <c r="B553" s="57"/>
      <c r="C553" s="47"/>
      <c r="D553" s="58"/>
      <c r="E553" s="52"/>
      <c r="F553" s="50"/>
      <c r="G553" s="47"/>
      <c r="H553" s="59"/>
      <c r="I553" s="59"/>
      <c r="J553" s="59"/>
      <c r="K553" s="59"/>
    </row>
    <row r="554" spans="1:11" s="60" customFormat="1" x14ac:dyDescent="0.2">
      <c r="A554" s="74" t="s">
        <v>165</v>
      </c>
      <c r="B554" s="62" t="s">
        <v>166</v>
      </c>
      <c r="C554" s="47"/>
      <c r="D554" s="58"/>
      <c r="E554" s="52"/>
      <c r="F554" s="50"/>
      <c r="G554" s="47"/>
      <c r="H554" s="59"/>
      <c r="I554" s="59"/>
      <c r="J554" s="59"/>
      <c r="K554" s="59"/>
    </row>
    <row r="555" spans="1:11" s="60" customFormat="1" ht="28.5" customHeight="1" x14ac:dyDescent="0.2">
      <c r="A555" s="54" t="s">
        <v>17</v>
      </c>
      <c r="B555" s="72" t="s">
        <v>167</v>
      </c>
      <c r="C555" s="47">
        <v>3.95</v>
      </c>
      <c r="D555" s="58" t="s">
        <v>19</v>
      </c>
      <c r="E555" s="52"/>
      <c r="F555" s="50">
        <f>C555*E555</f>
        <v>0</v>
      </c>
      <c r="G555" s="47"/>
      <c r="H555" s="59"/>
      <c r="I555" s="59"/>
      <c r="J555" s="59"/>
      <c r="K555" s="59"/>
    </row>
    <row r="556" spans="1:11" s="60" customFormat="1" ht="28.5" customHeight="1" x14ac:dyDescent="0.2">
      <c r="A556" s="54" t="s">
        <v>20</v>
      </c>
      <c r="B556" s="72" t="s">
        <v>168</v>
      </c>
      <c r="C556" s="47">
        <v>4.4000000000000004</v>
      </c>
      <c r="D556" s="58" t="s">
        <v>163</v>
      </c>
      <c r="E556" s="52"/>
      <c r="F556" s="50">
        <f>C556*E556</f>
        <v>0</v>
      </c>
      <c r="G556" s="61">
        <f>SUM(F555:F556)</f>
        <v>0</v>
      </c>
      <c r="H556" s="59"/>
      <c r="I556" s="59"/>
      <c r="J556" s="59"/>
      <c r="K556" s="59"/>
    </row>
    <row r="557" spans="1:11" s="60" customFormat="1" x14ac:dyDescent="0.2">
      <c r="A557" s="54"/>
      <c r="B557" s="57"/>
      <c r="C557" s="47"/>
      <c r="D557" s="58"/>
      <c r="E557" s="52"/>
      <c r="F557" s="50"/>
      <c r="G557" s="47"/>
      <c r="H557" s="59"/>
      <c r="I557" s="59"/>
      <c r="J557" s="59"/>
      <c r="K557" s="59"/>
    </row>
    <row r="558" spans="1:11" s="60" customFormat="1" x14ac:dyDescent="0.2">
      <c r="A558" s="74" t="s">
        <v>176</v>
      </c>
      <c r="B558" s="62" t="s">
        <v>325</v>
      </c>
      <c r="C558" s="47"/>
      <c r="D558" s="58"/>
      <c r="E558" s="52"/>
      <c r="F558" s="50"/>
      <c r="G558" s="47"/>
      <c r="H558" s="59"/>
      <c r="I558" s="59"/>
      <c r="J558" s="59"/>
      <c r="K558" s="59"/>
    </row>
    <row r="559" spans="1:11" s="60" customFormat="1" x14ac:dyDescent="0.2">
      <c r="A559" s="54" t="s">
        <v>17</v>
      </c>
      <c r="B559" s="57" t="s">
        <v>326</v>
      </c>
      <c r="C559" s="47">
        <v>8.08</v>
      </c>
      <c r="D559" s="58" t="s">
        <v>19</v>
      </c>
      <c r="E559" s="52"/>
      <c r="F559" s="50">
        <f>C559*E559</f>
        <v>0</v>
      </c>
      <c r="G559" s="47"/>
      <c r="H559" s="59"/>
      <c r="I559" s="59"/>
      <c r="J559" s="59"/>
      <c r="K559" s="59"/>
    </row>
    <row r="560" spans="1:11" s="60" customFormat="1" ht="39.75" customHeight="1" x14ac:dyDescent="0.2">
      <c r="A560" s="54" t="s">
        <v>20</v>
      </c>
      <c r="B560" s="65" t="s">
        <v>327</v>
      </c>
      <c r="C560" s="47">
        <v>12.25</v>
      </c>
      <c r="D560" s="58" t="s">
        <v>19</v>
      </c>
      <c r="E560" s="52"/>
      <c r="F560" s="50">
        <f>C560*E560</f>
        <v>0</v>
      </c>
      <c r="G560" s="47"/>
      <c r="H560" s="59"/>
      <c r="I560" s="59"/>
      <c r="J560" s="59"/>
      <c r="K560" s="59"/>
    </row>
    <row r="561" spans="1:11" s="60" customFormat="1" x14ac:dyDescent="0.2">
      <c r="A561" s="54" t="s">
        <v>22</v>
      </c>
      <c r="B561" s="57" t="s">
        <v>328</v>
      </c>
      <c r="C561" s="47">
        <v>11.9</v>
      </c>
      <c r="D561" s="58" t="s">
        <v>163</v>
      </c>
      <c r="E561" s="52"/>
      <c r="F561" s="50">
        <f>C561*E561</f>
        <v>0</v>
      </c>
      <c r="G561" s="47"/>
      <c r="H561" s="59"/>
      <c r="I561" s="59"/>
      <c r="J561" s="59"/>
      <c r="K561" s="59"/>
    </row>
    <row r="562" spans="1:11" s="60" customFormat="1" x14ac:dyDescent="0.2">
      <c r="A562" s="54" t="s">
        <v>24</v>
      </c>
      <c r="B562" s="57" t="s">
        <v>367</v>
      </c>
      <c r="C562" s="47">
        <v>1</v>
      </c>
      <c r="D562" s="58" t="s">
        <v>26</v>
      </c>
      <c r="E562" s="52"/>
      <c r="F562" s="50">
        <f>C562*E562</f>
        <v>0</v>
      </c>
      <c r="G562" s="47"/>
      <c r="H562" s="59"/>
      <c r="I562" s="59"/>
      <c r="J562" s="59"/>
      <c r="K562" s="59"/>
    </row>
    <row r="563" spans="1:11" s="60" customFormat="1" x14ac:dyDescent="0.2">
      <c r="A563" s="54" t="s">
        <v>27</v>
      </c>
      <c r="B563" s="57" t="s">
        <v>390</v>
      </c>
      <c r="C563" s="47">
        <v>2.38</v>
      </c>
      <c r="D563" s="58" t="s">
        <v>19</v>
      </c>
      <c r="E563" s="52"/>
      <c r="F563" s="50">
        <f>C563*E563</f>
        <v>0</v>
      </c>
      <c r="G563" s="61">
        <f>SUM(F559:F563)</f>
        <v>0</v>
      </c>
      <c r="H563" s="59"/>
      <c r="I563" s="59"/>
      <c r="J563" s="59"/>
      <c r="K563" s="59"/>
    </row>
    <row r="564" spans="1:11" s="60" customFormat="1" x14ac:dyDescent="0.2">
      <c r="A564" s="54"/>
      <c r="B564" s="57"/>
      <c r="C564" s="47"/>
      <c r="D564" s="58"/>
      <c r="E564" s="52"/>
      <c r="F564" s="50"/>
      <c r="G564" s="47"/>
      <c r="H564" s="59"/>
      <c r="I564" s="59"/>
      <c r="J564" s="59"/>
      <c r="K564" s="59"/>
    </row>
    <row r="565" spans="1:11" s="60" customFormat="1" x14ac:dyDescent="0.2">
      <c r="A565" s="74" t="s">
        <v>180</v>
      </c>
      <c r="B565" s="62" t="s">
        <v>177</v>
      </c>
      <c r="C565" s="47"/>
      <c r="D565" s="58"/>
      <c r="E565" s="52"/>
      <c r="F565" s="50"/>
      <c r="G565" s="47"/>
      <c r="H565" s="59"/>
      <c r="I565" s="59"/>
      <c r="J565" s="59"/>
      <c r="K565" s="59"/>
    </row>
    <row r="566" spans="1:11" s="60" customFormat="1" ht="25.5" x14ac:dyDescent="0.2">
      <c r="A566" s="54" t="s">
        <v>17</v>
      </c>
      <c r="B566" s="65" t="s">
        <v>178</v>
      </c>
      <c r="C566" s="47">
        <v>8.1</v>
      </c>
      <c r="D566" s="58" t="s">
        <v>19</v>
      </c>
      <c r="E566" s="52"/>
      <c r="F566" s="50">
        <f>C566*E566</f>
        <v>0</v>
      </c>
      <c r="G566" s="61">
        <f>SUM(F566)</f>
        <v>0</v>
      </c>
      <c r="H566" s="59"/>
      <c r="I566" s="59"/>
      <c r="J566" s="59"/>
      <c r="K566" s="59"/>
    </row>
    <row r="567" spans="1:11" s="60" customFormat="1" x14ac:dyDescent="0.2">
      <c r="A567" s="54"/>
      <c r="B567" s="57"/>
      <c r="C567" s="47"/>
      <c r="D567" s="58"/>
      <c r="E567" s="52"/>
      <c r="F567" s="50"/>
      <c r="G567" s="47"/>
      <c r="H567" s="59"/>
      <c r="I567" s="59"/>
      <c r="J567" s="59"/>
      <c r="K567" s="59"/>
    </row>
    <row r="568" spans="1:11" s="60" customFormat="1" x14ac:dyDescent="0.2">
      <c r="A568" s="74" t="s">
        <v>188</v>
      </c>
      <c r="B568" s="62" t="s">
        <v>181</v>
      </c>
      <c r="C568" s="47"/>
      <c r="D568" s="58"/>
      <c r="E568" s="52"/>
      <c r="F568" s="50"/>
      <c r="G568" s="47"/>
      <c r="H568" s="59"/>
      <c r="I568" s="59"/>
      <c r="J568" s="59"/>
      <c r="K568" s="59"/>
    </row>
    <row r="569" spans="1:11" s="60" customFormat="1" x14ac:dyDescent="0.2">
      <c r="A569" s="54" t="s">
        <v>17</v>
      </c>
      <c r="B569" s="57" t="s">
        <v>391</v>
      </c>
      <c r="C569" s="47">
        <v>1</v>
      </c>
      <c r="D569" s="58" t="s">
        <v>26</v>
      </c>
      <c r="E569" s="52"/>
      <c r="F569" s="50">
        <f>C569*E569</f>
        <v>0</v>
      </c>
      <c r="G569" s="47"/>
      <c r="H569" s="59"/>
      <c r="I569" s="59"/>
      <c r="J569" s="59"/>
      <c r="K569" s="59"/>
    </row>
    <row r="570" spans="1:11" s="60" customFormat="1" ht="25.5" x14ac:dyDescent="0.2">
      <c r="A570" s="54" t="s">
        <v>20</v>
      </c>
      <c r="B570" s="57" t="s">
        <v>371</v>
      </c>
      <c r="C570" s="47">
        <v>1.92</v>
      </c>
      <c r="D570" s="58" t="s">
        <v>19</v>
      </c>
      <c r="E570" s="52"/>
      <c r="F570" s="50">
        <f>C570*E570</f>
        <v>0</v>
      </c>
      <c r="G570" s="61">
        <f>SUM(F569:F570)</f>
        <v>0</v>
      </c>
      <c r="H570" s="59"/>
      <c r="I570" s="59"/>
      <c r="J570" s="59"/>
      <c r="K570" s="59"/>
    </row>
    <row r="571" spans="1:11" s="60" customFormat="1" x14ac:dyDescent="0.2">
      <c r="A571" s="54"/>
      <c r="B571" s="57"/>
      <c r="C571" s="47"/>
      <c r="D571" s="58"/>
      <c r="E571" s="52"/>
      <c r="F571" s="50"/>
      <c r="G571" s="47"/>
      <c r="H571" s="59"/>
      <c r="I571" s="59"/>
      <c r="J571" s="59"/>
      <c r="K571" s="59"/>
    </row>
    <row r="572" spans="1:11" s="60" customFormat="1" x14ac:dyDescent="0.2">
      <c r="A572" s="74" t="s">
        <v>194</v>
      </c>
      <c r="B572" s="62" t="s">
        <v>208</v>
      </c>
      <c r="C572" s="47"/>
      <c r="D572" s="58"/>
      <c r="E572" s="52"/>
      <c r="F572" s="50"/>
      <c r="G572" s="47"/>
      <c r="H572" s="59"/>
      <c r="I572" s="59"/>
      <c r="J572" s="59"/>
      <c r="K572" s="59"/>
    </row>
    <row r="573" spans="1:11" s="60" customFormat="1" x14ac:dyDescent="0.2">
      <c r="A573" s="54" t="s">
        <v>17</v>
      </c>
      <c r="B573" s="57" t="s">
        <v>383</v>
      </c>
      <c r="C573" s="47">
        <v>1</v>
      </c>
      <c r="D573" s="58" t="s">
        <v>26</v>
      </c>
      <c r="E573" s="52"/>
      <c r="F573" s="50">
        <f t="shared" ref="F573:F578" si="30">C573*E573</f>
        <v>0</v>
      </c>
      <c r="G573" s="47"/>
      <c r="H573" s="59"/>
      <c r="I573" s="59"/>
      <c r="J573" s="59"/>
      <c r="K573" s="59"/>
    </row>
    <row r="574" spans="1:11" s="60" customFormat="1" x14ac:dyDescent="0.2">
      <c r="A574" s="54" t="s">
        <v>20</v>
      </c>
      <c r="B574" s="57" t="s">
        <v>392</v>
      </c>
      <c r="C574" s="47">
        <v>1</v>
      </c>
      <c r="D574" s="58" t="s">
        <v>26</v>
      </c>
      <c r="E574" s="52"/>
      <c r="F574" s="50">
        <f t="shared" si="30"/>
        <v>0</v>
      </c>
      <c r="G574" s="47"/>
      <c r="H574" s="59"/>
      <c r="I574" s="59"/>
      <c r="J574" s="59"/>
      <c r="K574" s="59"/>
    </row>
    <row r="575" spans="1:11" s="60" customFormat="1" x14ac:dyDescent="0.2">
      <c r="A575" s="54" t="s">
        <v>201</v>
      </c>
      <c r="B575" s="57" t="s">
        <v>215</v>
      </c>
      <c r="C575" s="47">
        <v>1</v>
      </c>
      <c r="D575" s="58" t="s">
        <v>26</v>
      </c>
      <c r="E575" s="52"/>
      <c r="F575" s="50">
        <f t="shared" si="30"/>
        <v>0</v>
      </c>
      <c r="G575" s="47"/>
      <c r="H575" s="59"/>
      <c r="I575" s="59"/>
      <c r="J575" s="59"/>
      <c r="K575" s="59"/>
    </row>
    <row r="576" spans="1:11" s="60" customFormat="1" x14ac:dyDescent="0.2">
      <c r="A576" s="54" t="s">
        <v>174</v>
      </c>
      <c r="B576" s="57" t="s">
        <v>216</v>
      </c>
      <c r="C576" s="47">
        <v>1</v>
      </c>
      <c r="D576" s="58" t="s">
        <v>26</v>
      </c>
      <c r="E576" s="52"/>
      <c r="F576" s="50">
        <f t="shared" si="30"/>
        <v>0</v>
      </c>
      <c r="G576" s="47"/>
      <c r="H576" s="59"/>
      <c r="I576" s="59"/>
      <c r="J576" s="59"/>
      <c r="K576" s="59"/>
    </row>
    <row r="577" spans="1:11" s="60" customFormat="1" x14ac:dyDescent="0.2">
      <c r="A577" s="54" t="s">
        <v>204</v>
      </c>
      <c r="B577" s="57" t="s">
        <v>217</v>
      </c>
      <c r="C577" s="47">
        <v>1</v>
      </c>
      <c r="D577" s="58" t="s">
        <v>26</v>
      </c>
      <c r="E577" s="52"/>
      <c r="F577" s="50">
        <f t="shared" si="30"/>
        <v>0</v>
      </c>
      <c r="G577" s="47"/>
      <c r="H577" s="59"/>
      <c r="I577" s="59"/>
      <c r="J577" s="59"/>
      <c r="K577" s="59"/>
    </row>
    <row r="578" spans="1:11" s="60" customFormat="1" x14ac:dyDescent="0.2">
      <c r="A578" s="54" t="s">
        <v>253</v>
      </c>
      <c r="B578" s="57" t="s">
        <v>220</v>
      </c>
      <c r="C578" s="47">
        <v>1</v>
      </c>
      <c r="D578" s="58" t="s">
        <v>26</v>
      </c>
      <c r="E578" s="52"/>
      <c r="F578" s="50">
        <f t="shared" si="30"/>
        <v>0</v>
      </c>
      <c r="G578" s="47"/>
      <c r="H578" s="59"/>
      <c r="I578" s="59"/>
      <c r="J578" s="59"/>
      <c r="K578" s="59"/>
    </row>
    <row r="579" spans="1:11" s="60" customFormat="1" x14ac:dyDescent="0.2">
      <c r="A579" s="54" t="s">
        <v>255</v>
      </c>
      <c r="B579" s="57" t="s">
        <v>238</v>
      </c>
      <c r="C579" s="47">
        <v>1</v>
      </c>
      <c r="D579" s="58" t="s">
        <v>239</v>
      </c>
      <c r="E579" s="52"/>
      <c r="F579" s="50">
        <f>C579*E579</f>
        <v>0</v>
      </c>
      <c r="G579" s="47"/>
      <c r="H579" s="59"/>
      <c r="I579" s="59"/>
      <c r="J579" s="59"/>
      <c r="K579" s="59"/>
    </row>
    <row r="580" spans="1:11" s="60" customFormat="1" x14ac:dyDescent="0.2">
      <c r="A580" s="54" t="s">
        <v>34</v>
      </c>
      <c r="B580" s="57" t="s">
        <v>240</v>
      </c>
      <c r="C580" s="47">
        <v>1</v>
      </c>
      <c r="D580" s="58" t="s">
        <v>239</v>
      </c>
      <c r="E580" s="52"/>
      <c r="F580" s="50">
        <f>C580*E580</f>
        <v>0</v>
      </c>
      <c r="G580" s="61">
        <f>SUM(F573:F580)</f>
        <v>0</v>
      </c>
      <c r="H580" s="59"/>
      <c r="I580" s="59"/>
      <c r="J580" s="59"/>
      <c r="K580" s="59"/>
    </row>
    <row r="581" spans="1:11" s="60" customFormat="1" x14ac:dyDescent="0.2">
      <c r="A581" s="54"/>
      <c r="B581" s="57"/>
      <c r="C581" s="47"/>
      <c r="D581" s="58"/>
      <c r="E581" s="52"/>
      <c r="F581" s="50"/>
      <c r="G581" s="61"/>
      <c r="H581" s="59"/>
      <c r="I581" s="59"/>
      <c r="J581" s="59"/>
      <c r="K581" s="59"/>
    </row>
    <row r="582" spans="1:11" s="60" customFormat="1" x14ac:dyDescent="0.2">
      <c r="A582" s="74" t="s">
        <v>207</v>
      </c>
      <c r="B582" s="62" t="s">
        <v>242</v>
      </c>
      <c r="C582" s="47"/>
      <c r="D582" s="58"/>
      <c r="E582" s="52"/>
      <c r="F582" s="50"/>
      <c r="G582" s="47"/>
      <c r="H582" s="59"/>
      <c r="I582" s="59"/>
      <c r="J582" s="59"/>
      <c r="K582" s="59"/>
    </row>
    <row r="583" spans="1:11" s="60" customFormat="1" x14ac:dyDescent="0.2">
      <c r="A583" s="54" t="s">
        <v>17</v>
      </c>
      <c r="B583" s="57" t="s">
        <v>243</v>
      </c>
      <c r="C583" s="47">
        <f>C586+C587</f>
        <v>66.84</v>
      </c>
      <c r="D583" s="58" t="s">
        <v>19</v>
      </c>
      <c r="E583" s="52"/>
      <c r="F583" s="50">
        <f t="shared" ref="F583:F587" si="31">C583*E583</f>
        <v>0</v>
      </c>
      <c r="G583" s="47"/>
      <c r="H583" s="59"/>
      <c r="I583" s="59"/>
      <c r="J583" s="59"/>
      <c r="K583" s="59"/>
    </row>
    <row r="584" spans="1:11" s="60" customFormat="1" x14ac:dyDescent="0.2">
      <c r="A584" s="54"/>
      <c r="B584" s="57"/>
      <c r="C584" s="47"/>
      <c r="D584" s="58"/>
      <c r="E584" s="52"/>
      <c r="F584" s="50"/>
      <c r="G584" s="47"/>
      <c r="H584" s="59"/>
      <c r="I584" s="59"/>
      <c r="J584" s="59"/>
      <c r="K584" s="59"/>
    </row>
    <row r="585" spans="1:11" s="60" customFormat="1" x14ac:dyDescent="0.2">
      <c r="A585" s="54"/>
      <c r="B585" s="57"/>
      <c r="C585" s="47"/>
      <c r="D585" s="58"/>
      <c r="E585" s="52"/>
      <c r="F585" s="50"/>
      <c r="G585" s="47"/>
      <c r="H585" s="59"/>
      <c r="I585" s="59"/>
      <c r="J585" s="59"/>
      <c r="K585" s="59"/>
    </row>
    <row r="586" spans="1:11" s="60" customFormat="1" x14ac:dyDescent="0.2">
      <c r="A586" s="54" t="s">
        <v>20</v>
      </c>
      <c r="B586" s="57" t="s">
        <v>244</v>
      </c>
      <c r="C586" s="47">
        <f>C548+C550</f>
        <v>43.78</v>
      </c>
      <c r="D586" s="58" t="s">
        <v>19</v>
      </c>
      <c r="E586" s="52"/>
      <c r="F586" s="50">
        <f t="shared" si="31"/>
        <v>0</v>
      </c>
      <c r="G586" s="47"/>
      <c r="H586" s="59"/>
      <c r="I586" s="59"/>
      <c r="J586" s="59"/>
      <c r="K586" s="59"/>
    </row>
    <row r="587" spans="1:11" s="60" customFormat="1" x14ac:dyDescent="0.2">
      <c r="A587" s="76" t="s">
        <v>22</v>
      </c>
      <c r="B587" s="57" t="s">
        <v>245</v>
      </c>
      <c r="C587" s="47">
        <f>C549</f>
        <v>23.06</v>
      </c>
      <c r="D587" s="58" t="s">
        <v>19</v>
      </c>
      <c r="E587" s="52"/>
      <c r="F587" s="50">
        <f t="shared" si="31"/>
        <v>0</v>
      </c>
      <c r="G587" s="61">
        <f>SUM(F583:F587)</f>
        <v>0</v>
      </c>
      <c r="H587" s="59"/>
      <c r="I587" s="59"/>
      <c r="J587" s="59"/>
      <c r="K587" s="59"/>
    </row>
    <row r="588" spans="1:11" s="60" customFormat="1" x14ac:dyDescent="0.2">
      <c r="A588" s="54"/>
      <c r="B588" s="57"/>
      <c r="C588" s="47"/>
      <c r="D588" s="58"/>
      <c r="E588" s="52"/>
      <c r="F588" s="47"/>
      <c r="G588" s="47"/>
      <c r="H588" s="59"/>
      <c r="I588" s="59"/>
      <c r="J588" s="59"/>
      <c r="K588" s="59"/>
    </row>
    <row r="589" spans="1:11" s="60" customFormat="1" x14ac:dyDescent="0.2">
      <c r="A589" s="74"/>
      <c r="B589" s="323" t="s">
        <v>393</v>
      </c>
      <c r="C589" s="323"/>
      <c r="D589" s="323"/>
      <c r="E589" s="323"/>
      <c r="F589" s="41" t="s">
        <v>292</v>
      </c>
      <c r="G589" s="61">
        <f>SUM(G529:G587)</f>
        <v>0</v>
      </c>
      <c r="H589" s="59"/>
      <c r="I589" s="59"/>
      <c r="J589" s="59"/>
      <c r="K589" s="59"/>
    </row>
    <row r="590" spans="1:11" s="60" customFormat="1" x14ac:dyDescent="0.2">
      <c r="A590" s="54"/>
      <c r="B590" s="57"/>
      <c r="C590" s="47"/>
      <c r="D590" s="58"/>
      <c r="E590" s="52"/>
      <c r="F590" s="50"/>
      <c r="G590" s="47"/>
      <c r="H590" s="59"/>
      <c r="I590" s="59"/>
      <c r="J590" s="59"/>
      <c r="K590" s="59"/>
    </row>
    <row r="591" spans="1:11" s="60" customFormat="1" ht="17.25" customHeight="1" x14ac:dyDescent="0.2">
      <c r="A591" s="54"/>
      <c r="B591" s="326" t="s">
        <v>394</v>
      </c>
      <c r="C591" s="326"/>
      <c r="D591" s="58"/>
      <c r="E591" s="52"/>
      <c r="F591" s="50"/>
      <c r="G591" s="47"/>
      <c r="H591" s="59"/>
      <c r="I591" s="59"/>
      <c r="J591" s="59"/>
      <c r="K591" s="59"/>
    </row>
    <row r="592" spans="1:11" s="60" customFormat="1" x14ac:dyDescent="0.2">
      <c r="A592" s="11"/>
      <c r="B592" s="57"/>
      <c r="C592" s="102"/>
      <c r="D592" s="102"/>
      <c r="E592" s="103"/>
      <c r="F592" s="104"/>
      <c r="G592" s="7"/>
      <c r="H592" s="59"/>
      <c r="I592" s="59"/>
      <c r="J592" s="59"/>
      <c r="K592" s="59"/>
    </row>
    <row r="593" spans="1:11" s="60" customFormat="1" x14ac:dyDescent="0.2">
      <c r="A593" s="38" t="s">
        <v>15</v>
      </c>
      <c r="B593" s="39" t="s">
        <v>16</v>
      </c>
      <c r="C593" s="40"/>
      <c r="D593" s="40"/>
      <c r="E593" s="41"/>
      <c r="F593" s="42"/>
      <c r="G593" s="42"/>
      <c r="H593" s="59"/>
      <c r="I593" s="59"/>
      <c r="J593" s="59"/>
      <c r="K593" s="59"/>
    </row>
    <row r="594" spans="1:11" s="60" customFormat="1" x14ac:dyDescent="0.2">
      <c r="A594" s="45" t="s">
        <v>17</v>
      </c>
      <c r="B594" s="46" t="s">
        <v>23</v>
      </c>
      <c r="C594" s="47">
        <v>1</v>
      </c>
      <c r="D594" s="48" t="s">
        <v>239</v>
      </c>
      <c r="E594" s="49"/>
      <c r="F594" s="50">
        <f>C594*E594</f>
        <v>0</v>
      </c>
      <c r="G594" s="42">
        <f>SUM(F594:F594)</f>
        <v>0</v>
      </c>
      <c r="H594" s="59"/>
      <c r="I594" s="59"/>
      <c r="J594" s="59"/>
      <c r="K594" s="59"/>
    </row>
    <row r="595" spans="1:11" s="60" customFormat="1" x14ac:dyDescent="0.2">
      <c r="A595" s="54"/>
      <c r="B595" s="46"/>
      <c r="C595" s="47"/>
      <c r="D595" s="48"/>
      <c r="E595" s="49"/>
      <c r="F595" s="50"/>
      <c r="G595" s="42"/>
      <c r="H595" s="59"/>
      <c r="I595" s="59"/>
      <c r="J595" s="59"/>
      <c r="K595" s="59"/>
    </row>
    <row r="596" spans="1:11" s="60" customFormat="1" x14ac:dyDescent="0.2">
      <c r="A596" s="38" t="s">
        <v>44</v>
      </c>
      <c r="B596" s="39" t="s">
        <v>45</v>
      </c>
      <c r="C596" s="47"/>
      <c r="D596" s="48"/>
      <c r="E596" s="49"/>
      <c r="F596" s="50"/>
      <c r="G596" s="42"/>
      <c r="H596" s="59"/>
      <c r="I596" s="59"/>
      <c r="J596" s="59"/>
      <c r="K596" s="59"/>
    </row>
    <row r="597" spans="1:11" s="60" customFormat="1" x14ac:dyDescent="0.2">
      <c r="A597" s="54" t="s">
        <v>17</v>
      </c>
      <c r="B597" s="57" t="s">
        <v>47</v>
      </c>
      <c r="C597" s="47">
        <v>2.31</v>
      </c>
      <c r="D597" s="58" t="s">
        <v>31</v>
      </c>
      <c r="E597" s="52"/>
      <c r="F597" s="50">
        <f>C597*E597</f>
        <v>0</v>
      </c>
      <c r="G597" s="47"/>
      <c r="H597" s="59"/>
      <c r="I597" s="59"/>
      <c r="J597" s="59"/>
      <c r="K597" s="59"/>
    </row>
    <row r="598" spans="1:11" s="60" customFormat="1" x14ac:dyDescent="0.2">
      <c r="A598" s="54" t="s">
        <v>20</v>
      </c>
      <c r="B598" s="57" t="s">
        <v>350</v>
      </c>
      <c r="C598" s="47">
        <v>0.97</v>
      </c>
      <c r="D598" s="58" t="s">
        <v>19</v>
      </c>
      <c r="E598" s="52"/>
      <c r="F598" s="50">
        <f>C598*E598</f>
        <v>0</v>
      </c>
      <c r="G598" s="47"/>
      <c r="H598" s="59"/>
      <c r="I598" s="59"/>
      <c r="J598" s="59"/>
      <c r="K598" s="59"/>
    </row>
    <row r="599" spans="1:11" s="60" customFormat="1" x14ac:dyDescent="0.2">
      <c r="A599" s="54" t="s">
        <v>22</v>
      </c>
      <c r="B599" s="57" t="s">
        <v>284</v>
      </c>
      <c r="C599" s="47">
        <v>1.17</v>
      </c>
      <c r="D599" s="58" t="s">
        <v>31</v>
      </c>
      <c r="E599" s="52"/>
      <c r="F599" s="50">
        <f>C599*E599</f>
        <v>0</v>
      </c>
      <c r="G599" s="47"/>
      <c r="H599" s="59"/>
      <c r="I599" s="59"/>
      <c r="J599" s="59"/>
      <c r="K599" s="59"/>
    </row>
    <row r="600" spans="1:11" s="60" customFormat="1" x14ac:dyDescent="0.2">
      <c r="A600" s="54" t="s">
        <v>24</v>
      </c>
      <c r="B600" s="57" t="s">
        <v>48</v>
      </c>
      <c r="C600" s="47">
        <v>2.0299999999999998</v>
      </c>
      <c r="D600" s="58" t="s">
        <v>31</v>
      </c>
      <c r="E600" s="52"/>
      <c r="F600" s="50">
        <f>C600*E600</f>
        <v>0</v>
      </c>
      <c r="G600" s="61">
        <f>SUM(F597:F600)</f>
        <v>0</v>
      </c>
      <c r="H600" s="59"/>
      <c r="I600" s="59"/>
      <c r="J600" s="59"/>
      <c r="K600" s="59"/>
    </row>
    <row r="601" spans="1:11" s="60" customFormat="1" x14ac:dyDescent="0.2">
      <c r="A601" s="54"/>
      <c r="B601" s="57"/>
      <c r="C601" s="47"/>
      <c r="D601" s="58"/>
      <c r="E601" s="52"/>
      <c r="F601" s="50"/>
      <c r="G601" s="47"/>
      <c r="H601" s="59"/>
      <c r="I601" s="59"/>
      <c r="J601" s="59"/>
      <c r="K601" s="59"/>
    </row>
    <row r="602" spans="1:11" s="60" customFormat="1" x14ac:dyDescent="0.2">
      <c r="A602" s="38" t="s">
        <v>49</v>
      </c>
      <c r="B602" s="39" t="s">
        <v>50</v>
      </c>
      <c r="C602" s="47"/>
      <c r="D602" s="48"/>
      <c r="E602" s="49"/>
      <c r="F602" s="50"/>
      <c r="G602" s="42"/>
      <c r="H602" s="59"/>
      <c r="I602" s="59"/>
      <c r="J602" s="59"/>
      <c r="K602" s="59"/>
    </row>
    <row r="603" spans="1:11" s="60" customFormat="1" x14ac:dyDescent="0.2">
      <c r="A603" s="54" t="s">
        <v>17</v>
      </c>
      <c r="B603" s="57" t="s">
        <v>375</v>
      </c>
      <c r="C603" s="47">
        <v>0.76</v>
      </c>
      <c r="D603" s="58" t="s">
        <v>31</v>
      </c>
      <c r="E603" s="52"/>
      <c r="F603" s="50">
        <f>C603*E603</f>
        <v>0</v>
      </c>
      <c r="G603" s="47"/>
      <c r="H603" s="59"/>
      <c r="I603" s="59"/>
      <c r="J603" s="59"/>
      <c r="K603" s="59"/>
    </row>
    <row r="604" spans="1:11" s="60" customFormat="1" x14ac:dyDescent="0.2">
      <c r="A604" s="109" t="s">
        <v>20</v>
      </c>
      <c r="B604" s="106" t="s">
        <v>352</v>
      </c>
      <c r="C604" s="107">
        <v>1.31</v>
      </c>
      <c r="D604" s="108" t="s">
        <v>31</v>
      </c>
      <c r="E604" s="52"/>
      <c r="F604" s="50">
        <f t="shared" ref="F604" si="32">C604*E604</f>
        <v>0</v>
      </c>
      <c r="G604" s="47"/>
      <c r="H604" s="59"/>
      <c r="I604" s="59"/>
      <c r="J604" s="59"/>
      <c r="K604" s="59"/>
    </row>
    <row r="605" spans="1:11" s="60" customFormat="1" x14ac:dyDescent="0.2">
      <c r="A605" s="109" t="s">
        <v>22</v>
      </c>
      <c r="B605" s="57" t="s">
        <v>387</v>
      </c>
      <c r="C605" s="47">
        <v>0.45</v>
      </c>
      <c r="D605" s="58" t="s">
        <v>31</v>
      </c>
      <c r="E605" s="52"/>
      <c r="F605" s="50">
        <f>C605*E605</f>
        <v>0</v>
      </c>
      <c r="G605" s="47"/>
      <c r="H605" s="59"/>
      <c r="I605" s="59"/>
      <c r="J605" s="59"/>
      <c r="K605" s="59"/>
    </row>
    <row r="606" spans="1:11" s="60" customFormat="1" x14ac:dyDescent="0.2">
      <c r="A606" s="54" t="s">
        <v>24</v>
      </c>
      <c r="B606" s="57" t="s">
        <v>388</v>
      </c>
      <c r="C606" s="47">
        <v>0.33</v>
      </c>
      <c r="D606" s="58" t="s">
        <v>31</v>
      </c>
      <c r="E606" s="52"/>
      <c r="F606" s="50">
        <f>C606*E606</f>
        <v>0</v>
      </c>
      <c r="G606" s="47"/>
      <c r="H606" s="59"/>
      <c r="I606" s="59"/>
      <c r="J606" s="59"/>
      <c r="K606" s="59"/>
    </row>
    <row r="607" spans="1:11" s="60" customFormat="1" x14ac:dyDescent="0.2">
      <c r="A607" s="76" t="s">
        <v>27</v>
      </c>
      <c r="B607" s="57" t="s">
        <v>389</v>
      </c>
      <c r="C607" s="47">
        <v>1.0900000000000001</v>
      </c>
      <c r="D607" s="58" t="s">
        <v>31</v>
      </c>
      <c r="E607" s="52"/>
      <c r="F607" s="50">
        <f>C607*E607</f>
        <v>0</v>
      </c>
      <c r="G607" s="61">
        <f>SUM(F603:F607)</f>
        <v>0</v>
      </c>
      <c r="H607" s="59"/>
      <c r="I607" s="59"/>
      <c r="J607" s="59"/>
      <c r="K607" s="59"/>
    </row>
    <row r="608" spans="1:11" s="60" customFormat="1" x14ac:dyDescent="0.2">
      <c r="A608" s="76"/>
      <c r="B608" s="57"/>
      <c r="C608" s="47"/>
      <c r="D608" s="58"/>
      <c r="E608" s="52"/>
      <c r="F608" s="47"/>
      <c r="G608" s="47"/>
      <c r="H608" s="59"/>
      <c r="I608" s="59"/>
      <c r="J608" s="59"/>
      <c r="K608" s="59"/>
    </row>
    <row r="609" spans="1:11" s="60" customFormat="1" x14ac:dyDescent="0.2">
      <c r="A609" s="38" t="s">
        <v>141</v>
      </c>
      <c r="B609" s="39" t="s">
        <v>142</v>
      </c>
      <c r="C609" s="47"/>
      <c r="D609" s="48"/>
      <c r="E609" s="49"/>
      <c r="F609" s="50"/>
      <c r="G609" s="42"/>
      <c r="H609" s="59"/>
      <c r="I609" s="71"/>
      <c r="J609" s="59"/>
      <c r="K609" s="59"/>
    </row>
    <row r="610" spans="1:11" s="60" customFormat="1" x14ac:dyDescent="0.2">
      <c r="A610" s="54" t="s">
        <v>17</v>
      </c>
      <c r="B610" s="57" t="s">
        <v>363</v>
      </c>
      <c r="C610" s="47">
        <v>2.34</v>
      </c>
      <c r="D610" s="58" t="s">
        <v>19</v>
      </c>
      <c r="E610" s="52"/>
      <c r="F610" s="50">
        <f>C610*E610</f>
        <v>0</v>
      </c>
      <c r="G610" s="47"/>
      <c r="H610" s="59"/>
      <c r="I610" s="59"/>
      <c r="J610" s="59"/>
      <c r="K610" s="59"/>
    </row>
    <row r="611" spans="1:11" s="60" customFormat="1" ht="15.75" customHeight="1" x14ac:dyDescent="0.2">
      <c r="A611" s="54" t="s">
        <v>20</v>
      </c>
      <c r="B611" s="57" t="s">
        <v>364</v>
      </c>
      <c r="C611" s="47">
        <v>24.9</v>
      </c>
      <c r="D611" s="58" t="s">
        <v>19</v>
      </c>
      <c r="E611" s="52"/>
      <c r="F611" s="50">
        <f>C611*E611</f>
        <v>0</v>
      </c>
      <c r="G611" s="61">
        <f>SUM(F610:F611)</f>
        <v>0</v>
      </c>
      <c r="H611" s="59"/>
      <c r="I611" s="59"/>
      <c r="J611" s="59"/>
      <c r="K611" s="59"/>
    </row>
    <row r="612" spans="1:11" s="60" customFormat="1" x14ac:dyDescent="0.2">
      <c r="A612" s="54"/>
      <c r="B612" s="57"/>
      <c r="C612" s="47"/>
      <c r="D612" s="58"/>
      <c r="E612" s="52"/>
      <c r="F612" s="50"/>
      <c r="G612" s="47"/>
      <c r="H612" s="59"/>
      <c r="I612" s="59"/>
      <c r="J612" s="59"/>
      <c r="K612" s="59"/>
    </row>
    <row r="613" spans="1:11" s="60" customFormat="1" x14ac:dyDescent="0.2">
      <c r="A613" s="38" t="s">
        <v>156</v>
      </c>
      <c r="B613" s="39" t="s">
        <v>157</v>
      </c>
      <c r="C613" s="47"/>
      <c r="D613" s="48"/>
      <c r="E613" s="49"/>
      <c r="F613" s="50"/>
      <c r="G613" s="42"/>
      <c r="H613" s="59"/>
      <c r="I613" s="59"/>
      <c r="J613" s="59"/>
      <c r="K613" s="59"/>
    </row>
    <row r="614" spans="1:11" s="60" customFormat="1" x14ac:dyDescent="0.2">
      <c r="A614" s="54" t="s">
        <v>17</v>
      </c>
      <c r="B614" s="57" t="s">
        <v>158</v>
      </c>
      <c r="C614" s="47">
        <v>26.74</v>
      </c>
      <c r="D614" s="58" t="s">
        <v>19</v>
      </c>
      <c r="E614" s="52"/>
      <c r="F614" s="50">
        <f>C614*E614</f>
        <v>0</v>
      </c>
      <c r="G614" s="47"/>
      <c r="H614" s="59"/>
      <c r="I614" s="59"/>
      <c r="J614" s="59"/>
      <c r="K614" s="59"/>
    </row>
    <row r="615" spans="1:11" s="60" customFormat="1" x14ac:dyDescent="0.2">
      <c r="A615" s="54" t="s">
        <v>20</v>
      </c>
      <c r="B615" s="57" t="s">
        <v>366</v>
      </c>
      <c r="C615" s="47">
        <v>23.06</v>
      </c>
      <c r="D615" s="58" t="s">
        <v>19</v>
      </c>
      <c r="E615" s="52"/>
      <c r="F615" s="50">
        <f>C615*E615</f>
        <v>0</v>
      </c>
      <c r="G615" s="47"/>
      <c r="H615" s="59"/>
      <c r="I615" s="59"/>
      <c r="J615" s="59"/>
      <c r="K615" s="59"/>
    </row>
    <row r="616" spans="1:11" s="60" customFormat="1" x14ac:dyDescent="0.2">
      <c r="A616" s="54" t="s">
        <v>27</v>
      </c>
      <c r="B616" s="65" t="s">
        <v>160</v>
      </c>
      <c r="C616" s="47">
        <v>17.04</v>
      </c>
      <c r="D616" s="58" t="s">
        <v>19</v>
      </c>
      <c r="E616" s="52"/>
      <c r="F616" s="50">
        <f>C616*E616</f>
        <v>0</v>
      </c>
      <c r="G616" s="47"/>
      <c r="H616" s="59"/>
      <c r="I616" s="59"/>
      <c r="J616" s="59"/>
      <c r="K616" s="59"/>
    </row>
    <row r="617" spans="1:11" s="60" customFormat="1" x14ac:dyDescent="0.2">
      <c r="A617" s="54" t="s">
        <v>32</v>
      </c>
      <c r="B617" s="57" t="s">
        <v>161</v>
      </c>
      <c r="C617" s="47">
        <f>C616</f>
        <v>17.04</v>
      </c>
      <c r="D617" s="58" t="s">
        <v>19</v>
      </c>
      <c r="E617" s="52"/>
      <c r="F617" s="50">
        <f>C617*E617</f>
        <v>0</v>
      </c>
      <c r="G617" s="47"/>
      <c r="H617" s="59"/>
      <c r="I617" s="59"/>
      <c r="J617" s="59"/>
      <c r="K617" s="59"/>
    </row>
    <row r="618" spans="1:11" s="60" customFormat="1" x14ac:dyDescent="0.2">
      <c r="A618" s="54" t="s">
        <v>153</v>
      </c>
      <c r="B618" s="57" t="s">
        <v>162</v>
      </c>
      <c r="C618" s="47">
        <v>35.6</v>
      </c>
      <c r="D618" s="58" t="s">
        <v>163</v>
      </c>
      <c r="E618" s="52"/>
      <c r="F618" s="50">
        <f>C618*E618</f>
        <v>0</v>
      </c>
      <c r="G618" s="61">
        <f>SUM(F614:F618)</f>
        <v>0</v>
      </c>
      <c r="H618" s="59"/>
      <c r="I618" s="59"/>
      <c r="J618" s="59"/>
      <c r="K618" s="59"/>
    </row>
    <row r="619" spans="1:11" s="60" customFormat="1" x14ac:dyDescent="0.2">
      <c r="A619" s="54"/>
      <c r="B619" s="57"/>
      <c r="C619" s="47"/>
      <c r="D619" s="58"/>
      <c r="E619" s="52"/>
      <c r="F619" s="50"/>
      <c r="G619" s="47"/>
      <c r="H619" s="59"/>
      <c r="I619" s="59"/>
      <c r="J619" s="59"/>
      <c r="K619" s="59"/>
    </row>
    <row r="620" spans="1:11" s="60" customFormat="1" x14ac:dyDescent="0.2">
      <c r="A620" s="74" t="s">
        <v>165</v>
      </c>
      <c r="B620" s="62" t="s">
        <v>166</v>
      </c>
      <c r="C620" s="47"/>
      <c r="D620" s="58"/>
      <c r="E620" s="52"/>
      <c r="F620" s="50"/>
      <c r="G620" s="47"/>
      <c r="H620" s="59"/>
      <c r="I620" s="59"/>
      <c r="J620" s="59"/>
      <c r="K620" s="59"/>
    </row>
    <row r="621" spans="1:11" s="60" customFormat="1" ht="29.25" customHeight="1" x14ac:dyDescent="0.2">
      <c r="A621" s="54" t="s">
        <v>17</v>
      </c>
      <c r="B621" s="72" t="s">
        <v>167</v>
      </c>
      <c r="C621" s="47">
        <v>3.95</v>
      </c>
      <c r="D621" s="58" t="s">
        <v>19</v>
      </c>
      <c r="E621" s="52"/>
      <c r="F621" s="50">
        <f>C621*E621</f>
        <v>0</v>
      </c>
      <c r="G621" s="47"/>
      <c r="H621" s="59"/>
      <c r="I621" s="59"/>
      <c r="J621" s="59"/>
      <c r="K621" s="59"/>
    </row>
    <row r="622" spans="1:11" s="60" customFormat="1" ht="27" customHeight="1" x14ac:dyDescent="0.2">
      <c r="A622" s="54" t="s">
        <v>20</v>
      </c>
      <c r="B622" s="72" t="s">
        <v>168</v>
      </c>
      <c r="C622" s="47">
        <v>4.4000000000000004</v>
      </c>
      <c r="D622" s="58" t="s">
        <v>163</v>
      </c>
      <c r="E622" s="52"/>
      <c r="F622" s="50">
        <f>C622*E622</f>
        <v>0</v>
      </c>
      <c r="G622" s="61">
        <f>SUM(F621:F622)</f>
        <v>0</v>
      </c>
      <c r="H622" s="59"/>
      <c r="I622" s="59"/>
      <c r="J622" s="59"/>
      <c r="K622" s="59"/>
    </row>
    <row r="623" spans="1:11" s="60" customFormat="1" x14ac:dyDescent="0.2">
      <c r="A623" s="54"/>
      <c r="B623" s="57"/>
      <c r="C623" s="47"/>
      <c r="D623" s="58"/>
      <c r="E623" s="52"/>
      <c r="F623" s="50"/>
      <c r="G623" s="47"/>
      <c r="H623" s="59"/>
      <c r="I623" s="59"/>
      <c r="J623" s="59"/>
      <c r="K623" s="59"/>
    </row>
    <row r="624" spans="1:11" s="60" customFormat="1" x14ac:dyDescent="0.2">
      <c r="A624" s="74" t="s">
        <v>176</v>
      </c>
      <c r="B624" s="62" t="s">
        <v>325</v>
      </c>
      <c r="C624" s="47"/>
      <c r="D624" s="58"/>
      <c r="E624" s="52"/>
      <c r="F624" s="50"/>
      <c r="G624" s="47"/>
      <c r="H624" s="59"/>
      <c r="I624" s="59"/>
      <c r="J624" s="59"/>
      <c r="K624" s="59"/>
    </row>
    <row r="625" spans="1:11" s="60" customFormat="1" x14ac:dyDescent="0.2">
      <c r="A625" s="54" t="s">
        <v>17</v>
      </c>
      <c r="B625" s="57" t="s">
        <v>326</v>
      </c>
      <c r="C625" s="47">
        <v>8.08</v>
      </c>
      <c r="D625" s="58" t="s">
        <v>19</v>
      </c>
      <c r="E625" s="52"/>
      <c r="F625" s="50">
        <f>C625*E625</f>
        <v>0</v>
      </c>
      <c r="G625" s="47"/>
      <c r="H625" s="59"/>
      <c r="I625" s="59"/>
      <c r="J625" s="59"/>
      <c r="K625" s="59"/>
    </row>
    <row r="626" spans="1:11" s="60" customFormat="1" ht="37.5" customHeight="1" x14ac:dyDescent="0.2">
      <c r="A626" s="54" t="s">
        <v>20</v>
      </c>
      <c r="B626" s="65" t="s">
        <v>327</v>
      </c>
      <c r="C626" s="47">
        <v>12.25</v>
      </c>
      <c r="D626" s="58" t="s">
        <v>19</v>
      </c>
      <c r="E626" s="52"/>
      <c r="F626" s="50">
        <f>C626*E626</f>
        <v>0</v>
      </c>
      <c r="G626" s="47"/>
      <c r="H626" s="59"/>
      <c r="I626" s="59"/>
      <c r="J626" s="59"/>
      <c r="K626" s="59"/>
    </row>
    <row r="627" spans="1:11" s="60" customFormat="1" x14ac:dyDescent="0.2">
      <c r="A627" s="54" t="s">
        <v>22</v>
      </c>
      <c r="B627" s="57" t="s">
        <v>328</v>
      </c>
      <c r="C627" s="47">
        <v>11.9</v>
      </c>
      <c r="D627" s="58" t="s">
        <v>163</v>
      </c>
      <c r="E627" s="52"/>
      <c r="F627" s="50">
        <f>C627*E627</f>
        <v>0</v>
      </c>
      <c r="G627" s="47"/>
      <c r="H627" s="59"/>
      <c r="I627" s="59"/>
      <c r="J627" s="59"/>
      <c r="K627" s="59"/>
    </row>
    <row r="628" spans="1:11" s="60" customFormat="1" x14ac:dyDescent="0.2">
      <c r="A628" s="54" t="s">
        <v>24</v>
      </c>
      <c r="B628" s="57" t="s">
        <v>367</v>
      </c>
      <c r="C628" s="47">
        <v>1</v>
      </c>
      <c r="D628" s="58" t="s">
        <v>26</v>
      </c>
      <c r="E628" s="52"/>
      <c r="F628" s="50">
        <f>C628*E628</f>
        <v>0</v>
      </c>
      <c r="G628" s="47"/>
      <c r="H628" s="59"/>
      <c r="I628" s="59"/>
      <c r="J628" s="59"/>
      <c r="K628" s="59"/>
    </row>
    <row r="629" spans="1:11" s="60" customFormat="1" x14ac:dyDescent="0.2">
      <c r="A629" s="54" t="s">
        <v>27</v>
      </c>
      <c r="B629" s="57" t="s">
        <v>390</v>
      </c>
      <c r="C629" s="47">
        <v>2.38</v>
      </c>
      <c r="D629" s="58" t="s">
        <v>19</v>
      </c>
      <c r="E629" s="52"/>
      <c r="F629" s="50">
        <f>C629*E629</f>
        <v>0</v>
      </c>
      <c r="G629" s="61">
        <f>SUM(F625:F629)</f>
        <v>0</v>
      </c>
      <c r="H629" s="59"/>
      <c r="I629" s="59"/>
      <c r="J629" s="59"/>
      <c r="K629" s="59"/>
    </row>
    <row r="630" spans="1:11" s="60" customFormat="1" x14ac:dyDescent="0.2">
      <c r="A630" s="54"/>
      <c r="B630" s="57"/>
      <c r="C630" s="47"/>
      <c r="D630" s="58"/>
      <c r="E630" s="52"/>
      <c r="F630" s="50"/>
      <c r="G630" s="47"/>
      <c r="H630" s="59"/>
      <c r="I630" s="59"/>
      <c r="J630" s="59"/>
      <c r="K630" s="59"/>
    </row>
    <row r="631" spans="1:11" s="60" customFormat="1" x14ac:dyDescent="0.2">
      <c r="A631" s="74" t="s">
        <v>180</v>
      </c>
      <c r="B631" s="62" t="s">
        <v>177</v>
      </c>
      <c r="C631" s="47"/>
      <c r="D631" s="58"/>
      <c r="E631" s="52"/>
      <c r="F631" s="50"/>
      <c r="G631" s="47"/>
      <c r="H631" s="59"/>
      <c r="I631" s="59"/>
      <c r="J631" s="59"/>
      <c r="K631" s="59"/>
    </row>
    <row r="632" spans="1:11" s="60" customFormat="1" ht="25.5" x14ac:dyDescent="0.2">
      <c r="A632" s="54" t="s">
        <v>17</v>
      </c>
      <c r="B632" s="65" t="s">
        <v>178</v>
      </c>
      <c r="C632" s="47">
        <v>8.1</v>
      </c>
      <c r="D632" s="58" t="s">
        <v>19</v>
      </c>
      <c r="E632" s="52"/>
      <c r="F632" s="50">
        <f>C632*E632</f>
        <v>0</v>
      </c>
      <c r="G632" s="61">
        <f>SUM(F632)</f>
        <v>0</v>
      </c>
      <c r="H632" s="59"/>
      <c r="I632" s="59"/>
      <c r="J632" s="59"/>
      <c r="K632" s="59"/>
    </row>
    <row r="633" spans="1:11" s="60" customFormat="1" x14ac:dyDescent="0.2">
      <c r="A633" s="54"/>
      <c r="B633" s="57"/>
      <c r="C633" s="47"/>
      <c r="D633" s="58"/>
      <c r="E633" s="52"/>
      <c r="F633" s="50"/>
      <c r="G633" s="47"/>
      <c r="H633" s="59"/>
      <c r="I633" s="59"/>
      <c r="J633" s="59"/>
      <c r="K633" s="59"/>
    </row>
    <row r="634" spans="1:11" s="60" customFormat="1" x14ac:dyDescent="0.2">
      <c r="A634" s="74" t="s">
        <v>188</v>
      </c>
      <c r="B634" s="62" t="s">
        <v>181</v>
      </c>
      <c r="C634" s="47"/>
      <c r="D634" s="58"/>
      <c r="E634" s="52"/>
      <c r="F634" s="50"/>
      <c r="G634" s="47"/>
      <c r="H634" s="59"/>
      <c r="I634" s="59"/>
      <c r="J634" s="59"/>
      <c r="K634" s="59"/>
    </row>
    <row r="635" spans="1:11" s="60" customFormat="1" x14ac:dyDescent="0.2">
      <c r="A635" s="54" t="s">
        <v>17</v>
      </c>
      <c r="B635" s="57" t="s">
        <v>391</v>
      </c>
      <c r="C635" s="47">
        <v>1</v>
      </c>
      <c r="D635" s="58" t="s">
        <v>26</v>
      </c>
      <c r="E635" s="52"/>
      <c r="F635" s="50">
        <f>C635*E635</f>
        <v>0</v>
      </c>
      <c r="G635" s="47"/>
      <c r="H635" s="59"/>
      <c r="I635" s="59"/>
      <c r="J635" s="59"/>
      <c r="K635" s="59"/>
    </row>
    <row r="636" spans="1:11" s="60" customFormat="1" ht="25.5" x14ac:dyDescent="0.2">
      <c r="A636" s="54" t="s">
        <v>20</v>
      </c>
      <c r="B636" s="57" t="s">
        <v>371</v>
      </c>
      <c r="C636" s="47">
        <v>1.92</v>
      </c>
      <c r="D636" s="58" t="s">
        <v>19</v>
      </c>
      <c r="E636" s="52"/>
      <c r="F636" s="50">
        <f>C636*E636</f>
        <v>0</v>
      </c>
      <c r="G636" s="61">
        <f>SUM(F635:F636)</f>
        <v>0</v>
      </c>
      <c r="H636" s="59"/>
      <c r="I636" s="59"/>
      <c r="J636" s="59"/>
      <c r="K636" s="59"/>
    </row>
    <row r="637" spans="1:11" s="60" customFormat="1" x14ac:dyDescent="0.2">
      <c r="A637" s="54"/>
      <c r="B637" s="57"/>
      <c r="C637" s="47"/>
      <c r="D637" s="58"/>
      <c r="E637" s="52"/>
      <c r="F637" s="50"/>
      <c r="G637" s="47"/>
      <c r="H637" s="59"/>
      <c r="I637" s="59"/>
      <c r="J637" s="59"/>
      <c r="K637" s="59"/>
    </row>
    <row r="638" spans="1:11" s="60" customFormat="1" x14ac:dyDescent="0.2">
      <c r="A638" s="74" t="s">
        <v>194</v>
      </c>
      <c r="B638" s="62" t="s">
        <v>208</v>
      </c>
      <c r="C638" s="47"/>
      <c r="D638" s="58"/>
      <c r="E638" s="52"/>
      <c r="F638" s="50"/>
      <c r="G638" s="47"/>
      <c r="H638" s="59"/>
      <c r="I638" s="59"/>
      <c r="J638" s="59"/>
      <c r="K638" s="59"/>
    </row>
    <row r="639" spans="1:11" s="60" customFormat="1" x14ac:dyDescent="0.2">
      <c r="A639" s="54" t="s">
        <v>17</v>
      </c>
      <c r="B639" s="57" t="s">
        <v>383</v>
      </c>
      <c r="C639" s="47">
        <v>1</v>
      </c>
      <c r="D639" s="58" t="s">
        <v>26</v>
      </c>
      <c r="E639" s="52"/>
      <c r="F639" s="50">
        <f t="shared" ref="F639:F644" si="33">C639*E639</f>
        <v>0</v>
      </c>
      <c r="G639" s="47"/>
      <c r="H639" s="59"/>
      <c r="I639" s="59"/>
      <c r="J639" s="59"/>
      <c r="K639" s="59"/>
    </row>
    <row r="640" spans="1:11" s="60" customFormat="1" x14ac:dyDescent="0.2">
      <c r="A640" s="54" t="s">
        <v>20</v>
      </c>
      <c r="B640" s="57" t="s">
        <v>392</v>
      </c>
      <c r="C640" s="47">
        <v>1</v>
      </c>
      <c r="D640" s="58" t="s">
        <v>26</v>
      </c>
      <c r="E640" s="52"/>
      <c r="F640" s="50">
        <f t="shared" si="33"/>
        <v>0</v>
      </c>
      <c r="G640" s="47"/>
      <c r="H640" s="59"/>
      <c r="I640" s="59"/>
      <c r="J640" s="59"/>
      <c r="K640" s="59"/>
    </row>
    <row r="641" spans="1:11" s="60" customFormat="1" x14ac:dyDescent="0.2">
      <c r="A641" s="54" t="s">
        <v>201</v>
      </c>
      <c r="B641" s="57" t="s">
        <v>215</v>
      </c>
      <c r="C641" s="47">
        <v>1</v>
      </c>
      <c r="D641" s="58" t="s">
        <v>26</v>
      </c>
      <c r="E641" s="52"/>
      <c r="F641" s="50">
        <f t="shared" si="33"/>
        <v>0</v>
      </c>
      <c r="G641" s="47"/>
      <c r="H641" s="59"/>
      <c r="I641" s="59"/>
      <c r="J641" s="59"/>
      <c r="K641" s="59"/>
    </row>
    <row r="642" spans="1:11" s="60" customFormat="1" x14ac:dyDescent="0.2">
      <c r="A642" s="54" t="s">
        <v>174</v>
      </c>
      <c r="B642" s="57" t="s">
        <v>216</v>
      </c>
      <c r="C642" s="47">
        <v>1</v>
      </c>
      <c r="D642" s="58" t="s">
        <v>26</v>
      </c>
      <c r="E642" s="52"/>
      <c r="F642" s="50">
        <f t="shared" si="33"/>
        <v>0</v>
      </c>
      <c r="G642" s="47"/>
      <c r="H642" s="59"/>
      <c r="I642" s="59"/>
      <c r="J642" s="59"/>
      <c r="K642" s="59"/>
    </row>
    <row r="643" spans="1:11" s="60" customFormat="1" x14ac:dyDescent="0.2">
      <c r="A643" s="54" t="s">
        <v>204</v>
      </c>
      <c r="B643" s="57" t="s">
        <v>217</v>
      </c>
      <c r="C643" s="47">
        <v>1</v>
      </c>
      <c r="D643" s="58" t="s">
        <v>26</v>
      </c>
      <c r="E643" s="52"/>
      <c r="F643" s="50">
        <f t="shared" si="33"/>
        <v>0</v>
      </c>
      <c r="G643" s="47"/>
      <c r="H643" s="59"/>
      <c r="I643" s="59"/>
      <c r="J643" s="59"/>
      <c r="K643" s="59"/>
    </row>
    <row r="644" spans="1:11" s="60" customFormat="1" x14ac:dyDescent="0.2">
      <c r="A644" s="54" t="s">
        <v>253</v>
      </c>
      <c r="B644" s="57" t="s">
        <v>220</v>
      </c>
      <c r="C644" s="47">
        <v>1</v>
      </c>
      <c r="D644" s="58" t="s">
        <v>26</v>
      </c>
      <c r="E644" s="52"/>
      <c r="F644" s="50">
        <f t="shared" si="33"/>
        <v>0</v>
      </c>
      <c r="G644" s="47"/>
      <c r="H644" s="59"/>
      <c r="I644" s="59"/>
      <c r="J644" s="59"/>
      <c r="K644" s="59"/>
    </row>
    <row r="645" spans="1:11" s="60" customFormat="1" x14ac:dyDescent="0.2">
      <c r="A645" s="54" t="s">
        <v>255</v>
      </c>
      <c r="B645" s="57" t="s">
        <v>238</v>
      </c>
      <c r="C645" s="47">
        <v>1</v>
      </c>
      <c r="D645" s="58" t="s">
        <v>239</v>
      </c>
      <c r="E645" s="52"/>
      <c r="F645" s="50">
        <f>C645*E645</f>
        <v>0</v>
      </c>
      <c r="G645" s="47"/>
      <c r="H645" s="59"/>
      <c r="I645" s="59"/>
      <c r="J645" s="59"/>
      <c r="K645" s="59"/>
    </row>
    <row r="646" spans="1:11" s="60" customFormat="1" x14ac:dyDescent="0.2">
      <c r="A646" s="54" t="s">
        <v>34</v>
      </c>
      <c r="B646" s="57" t="s">
        <v>240</v>
      </c>
      <c r="C646" s="47">
        <v>1</v>
      </c>
      <c r="D646" s="58" t="s">
        <v>239</v>
      </c>
      <c r="E646" s="52"/>
      <c r="F646" s="50">
        <f>C646*E646</f>
        <v>0</v>
      </c>
      <c r="G646" s="61">
        <f>SUM(F639:F646)</f>
        <v>0</v>
      </c>
      <c r="H646" s="59"/>
      <c r="I646" s="59"/>
      <c r="J646" s="59"/>
      <c r="K646" s="59"/>
    </row>
    <row r="647" spans="1:11" s="60" customFormat="1" x14ac:dyDescent="0.2">
      <c r="A647" s="54"/>
      <c r="B647" s="57"/>
      <c r="C647" s="47"/>
      <c r="D647" s="58"/>
      <c r="E647" s="52"/>
      <c r="F647" s="50"/>
      <c r="G647" s="61"/>
      <c r="H647" s="59"/>
      <c r="I647" s="59"/>
      <c r="J647" s="59"/>
      <c r="K647" s="59"/>
    </row>
    <row r="648" spans="1:11" s="60" customFormat="1" x14ac:dyDescent="0.2">
      <c r="A648" s="74" t="s">
        <v>207</v>
      </c>
      <c r="B648" s="62" t="s">
        <v>242</v>
      </c>
      <c r="C648" s="47"/>
      <c r="D648" s="58"/>
      <c r="E648" s="52"/>
      <c r="F648" s="50"/>
      <c r="G648" s="47"/>
      <c r="H648" s="59"/>
      <c r="I648" s="59"/>
      <c r="J648" s="59"/>
      <c r="K648" s="59"/>
    </row>
    <row r="649" spans="1:11" s="60" customFormat="1" x14ac:dyDescent="0.2">
      <c r="A649" s="54" t="s">
        <v>17</v>
      </c>
      <c r="B649" s="57" t="s">
        <v>243</v>
      </c>
      <c r="C649" s="47">
        <f>C650+C651</f>
        <v>66.84</v>
      </c>
      <c r="D649" s="58" t="s">
        <v>19</v>
      </c>
      <c r="E649" s="52"/>
      <c r="F649" s="50">
        <f t="shared" ref="F649:F651" si="34">C649*E649</f>
        <v>0</v>
      </c>
      <c r="G649" s="47"/>
      <c r="H649" s="59"/>
      <c r="I649" s="59"/>
      <c r="J649" s="59"/>
      <c r="K649" s="59"/>
    </row>
    <row r="650" spans="1:11" s="60" customFormat="1" x14ac:dyDescent="0.2">
      <c r="A650" s="54" t="s">
        <v>20</v>
      </c>
      <c r="B650" s="57" t="s">
        <v>244</v>
      </c>
      <c r="C650" s="47">
        <f>C614+C616</f>
        <v>43.78</v>
      </c>
      <c r="D650" s="58" t="s">
        <v>19</v>
      </c>
      <c r="E650" s="52"/>
      <c r="F650" s="50">
        <f t="shared" si="34"/>
        <v>0</v>
      </c>
      <c r="G650" s="47"/>
      <c r="H650" s="59"/>
      <c r="I650" s="59"/>
      <c r="J650" s="59"/>
      <c r="K650" s="59"/>
    </row>
    <row r="651" spans="1:11" s="60" customFormat="1" x14ac:dyDescent="0.2">
      <c r="A651" s="76" t="s">
        <v>22</v>
      </c>
      <c r="B651" s="57" t="s">
        <v>245</v>
      </c>
      <c r="C651" s="47">
        <f>C615</f>
        <v>23.06</v>
      </c>
      <c r="D651" s="58" t="s">
        <v>19</v>
      </c>
      <c r="E651" s="52"/>
      <c r="F651" s="50">
        <f t="shared" si="34"/>
        <v>0</v>
      </c>
      <c r="G651" s="61">
        <f>SUM(F649:F651)</f>
        <v>0</v>
      </c>
      <c r="H651" s="59"/>
      <c r="I651" s="59"/>
      <c r="J651" s="59"/>
      <c r="K651" s="59"/>
    </row>
    <row r="652" spans="1:11" s="60" customFormat="1" x14ac:dyDescent="0.2">
      <c r="A652" s="54"/>
      <c r="B652" s="57"/>
      <c r="C652" s="47"/>
      <c r="D652" s="58"/>
      <c r="E652" s="52"/>
      <c r="F652" s="47"/>
      <c r="G652" s="47"/>
      <c r="H652" s="59"/>
      <c r="I652" s="59"/>
      <c r="J652" s="59"/>
      <c r="K652" s="59"/>
    </row>
    <row r="653" spans="1:11" s="60" customFormat="1" x14ac:dyDescent="0.2">
      <c r="A653" s="74"/>
      <c r="B653" s="323" t="s">
        <v>395</v>
      </c>
      <c r="C653" s="323"/>
      <c r="D653" s="323"/>
      <c r="E653" s="323"/>
      <c r="F653" s="41" t="s">
        <v>292</v>
      </c>
      <c r="G653" s="61">
        <f>SUM(G594:G651)</f>
        <v>0</v>
      </c>
      <c r="H653" s="59"/>
      <c r="I653" s="59"/>
      <c r="J653" s="59"/>
      <c r="K653" s="59"/>
    </row>
    <row r="654" spans="1:11" s="60" customFormat="1" x14ac:dyDescent="0.2">
      <c r="A654" s="54"/>
      <c r="B654" s="57"/>
      <c r="C654" s="47"/>
      <c r="D654" s="58"/>
      <c r="E654" s="52"/>
      <c r="F654" s="50"/>
      <c r="G654" s="47"/>
      <c r="H654" s="59"/>
      <c r="I654" s="59"/>
      <c r="J654" s="59"/>
      <c r="K654" s="59"/>
    </row>
    <row r="655" spans="1:11" s="60" customFormat="1" ht="15.75" customHeight="1" x14ac:dyDescent="0.2">
      <c r="A655" s="11"/>
      <c r="B655" s="324" t="s">
        <v>396</v>
      </c>
      <c r="C655" s="324"/>
      <c r="D655" s="102"/>
      <c r="E655" s="103"/>
      <c r="F655" s="104"/>
      <c r="G655" s="7"/>
      <c r="H655" s="59"/>
      <c r="I655" s="59"/>
      <c r="J655" s="59"/>
      <c r="K655" s="59"/>
    </row>
    <row r="656" spans="1:11" s="60" customFormat="1" x14ac:dyDescent="0.2">
      <c r="A656" s="11"/>
      <c r="B656" s="105"/>
      <c r="C656" s="102"/>
      <c r="D656" s="102"/>
      <c r="E656" s="103"/>
      <c r="F656" s="104"/>
      <c r="G656" s="7"/>
      <c r="H656" s="59"/>
      <c r="I656" s="59"/>
      <c r="J656" s="59"/>
      <c r="K656" s="59"/>
    </row>
    <row r="657" spans="1:11" s="60" customFormat="1" x14ac:dyDescent="0.2">
      <c r="A657" s="11"/>
      <c r="B657" s="35" t="s">
        <v>14</v>
      </c>
      <c r="C657" s="102"/>
      <c r="D657" s="102"/>
      <c r="E657" s="103"/>
      <c r="F657" s="104"/>
      <c r="G657" s="7"/>
      <c r="H657" s="59"/>
      <c r="I657" s="59"/>
      <c r="J657" s="59"/>
      <c r="K657" s="59"/>
    </row>
    <row r="658" spans="1:11" s="60" customFormat="1" x14ac:dyDescent="0.2">
      <c r="A658" s="38" t="s">
        <v>15</v>
      </c>
      <c r="B658" s="39" t="s">
        <v>16</v>
      </c>
      <c r="C658" s="40"/>
      <c r="D658" s="40"/>
      <c r="E658" s="41"/>
      <c r="F658" s="42"/>
      <c r="G658" s="42"/>
      <c r="H658" s="59"/>
      <c r="I658" s="59"/>
      <c r="J658" s="59"/>
      <c r="K658" s="59"/>
    </row>
    <row r="659" spans="1:11" s="60" customFormat="1" x14ac:dyDescent="0.2">
      <c r="A659" s="45" t="s">
        <v>17</v>
      </c>
      <c r="B659" s="46" t="s">
        <v>23</v>
      </c>
      <c r="C659" s="47">
        <v>1</v>
      </c>
      <c r="D659" s="48" t="s">
        <v>239</v>
      </c>
      <c r="E659" s="49"/>
      <c r="F659" s="50">
        <f>C659*E659</f>
        <v>0</v>
      </c>
      <c r="G659" s="42">
        <f>SUM(F659:F659)</f>
        <v>0</v>
      </c>
      <c r="H659" s="59"/>
      <c r="I659" s="59"/>
      <c r="J659" s="59"/>
      <c r="K659" s="59"/>
    </row>
    <row r="660" spans="1:11" s="60" customFormat="1" x14ac:dyDescent="0.2">
      <c r="A660" s="54"/>
      <c r="B660" s="46"/>
      <c r="C660" s="47"/>
      <c r="D660" s="48"/>
      <c r="E660" s="49"/>
      <c r="F660" s="50"/>
      <c r="G660" s="42"/>
      <c r="H660" s="59"/>
      <c r="I660" s="59"/>
      <c r="J660" s="59"/>
      <c r="K660" s="59"/>
    </row>
    <row r="661" spans="1:11" s="60" customFormat="1" x14ac:dyDescent="0.2">
      <c r="A661" s="38" t="s">
        <v>44</v>
      </c>
      <c r="B661" s="39" t="s">
        <v>45</v>
      </c>
      <c r="C661" s="47"/>
      <c r="D661" s="48"/>
      <c r="E661" s="49"/>
      <c r="F661" s="50"/>
      <c r="G661" s="42"/>
      <c r="H661" s="59"/>
      <c r="I661" s="59"/>
      <c r="J661" s="59"/>
      <c r="K661" s="59"/>
    </row>
    <row r="662" spans="1:11" s="60" customFormat="1" x14ac:dyDescent="0.2">
      <c r="A662" s="54" t="s">
        <v>17</v>
      </c>
      <c r="B662" s="57" t="s">
        <v>47</v>
      </c>
      <c r="C662" s="47">
        <v>103.12</v>
      </c>
      <c r="D662" s="58" t="s">
        <v>31</v>
      </c>
      <c r="E662" s="52"/>
      <c r="F662" s="50">
        <f>C662*E662</f>
        <v>0</v>
      </c>
      <c r="G662" s="47"/>
      <c r="H662" s="59"/>
      <c r="I662" s="59"/>
      <c r="J662" s="59"/>
      <c r="K662" s="59"/>
    </row>
    <row r="663" spans="1:11" s="60" customFormat="1" x14ac:dyDescent="0.2">
      <c r="A663" s="54" t="s">
        <v>20</v>
      </c>
      <c r="B663" s="57" t="s">
        <v>350</v>
      </c>
      <c r="C663" s="47">
        <v>104.18</v>
      </c>
      <c r="D663" s="58" t="s">
        <v>19</v>
      </c>
      <c r="E663" s="52"/>
      <c r="F663" s="50">
        <f>C663*E663</f>
        <v>0</v>
      </c>
      <c r="G663" s="47"/>
      <c r="H663" s="59"/>
      <c r="I663" s="59"/>
      <c r="J663" s="59"/>
      <c r="K663" s="59"/>
    </row>
    <row r="664" spans="1:11" s="60" customFormat="1" x14ac:dyDescent="0.2">
      <c r="A664" s="54" t="s">
        <v>22</v>
      </c>
      <c r="B664" s="57" t="s">
        <v>284</v>
      </c>
      <c r="C664" s="47">
        <v>24</v>
      </c>
      <c r="D664" s="58" t="s">
        <v>31</v>
      </c>
      <c r="E664" s="52"/>
      <c r="F664" s="50">
        <f>C664*E664</f>
        <v>0</v>
      </c>
      <c r="G664" s="47"/>
      <c r="H664" s="59"/>
      <c r="I664" s="59"/>
      <c r="J664" s="59"/>
      <c r="K664" s="59"/>
    </row>
    <row r="665" spans="1:11" s="60" customFormat="1" x14ac:dyDescent="0.2">
      <c r="A665" s="54" t="s">
        <v>24</v>
      </c>
      <c r="B665" s="57" t="s">
        <v>48</v>
      </c>
      <c r="C665" s="47">
        <v>29.88</v>
      </c>
      <c r="D665" s="58" t="s">
        <v>31</v>
      </c>
      <c r="E665" s="52"/>
      <c r="F665" s="50">
        <f>C665*E665</f>
        <v>0</v>
      </c>
      <c r="G665" s="61">
        <f>SUM(F662:F665)</f>
        <v>0</v>
      </c>
      <c r="H665" s="59"/>
      <c r="I665" s="59"/>
      <c r="J665" s="59"/>
      <c r="K665" s="59"/>
    </row>
    <row r="666" spans="1:11" s="60" customFormat="1" x14ac:dyDescent="0.2">
      <c r="A666" s="76"/>
      <c r="B666" s="57"/>
      <c r="C666" s="47"/>
      <c r="D666" s="58"/>
      <c r="E666" s="52"/>
      <c r="F666" s="50"/>
      <c r="G666" s="61"/>
      <c r="H666" s="59"/>
      <c r="I666" s="59"/>
      <c r="J666" s="59"/>
      <c r="K666" s="59"/>
    </row>
    <row r="667" spans="1:11" s="60" customFormat="1" x14ac:dyDescent="0.2">
      <c r="A667" s="38" t="s">
        <v>49</v>
      </c>
      <c r="B667" s="39" t="s">
        <v>50</v>
      </c>
      <c r="C667" s="47"/>
      <c r="D667" s="48"/>
      <c r="E667" s="49"/>
      <c r="F667" s="50"/>
      <c r="G667" s="42"/>
      <c r="H667" s="59"/>
      <c r="I667" s="59"/>
      <c r="J667" s="59"/>
      <c r="K667" s="59"/>
    </row>
    <row r="668" spans="1:11" s="60" customFormat="1" x14ac:dyDescent="0.2">
      <c r="A668" s="54" t="s">
        <v>17</v>
      </c>
      <c r="B668" s="106" t="s">
        <v>351</v>
      </c>
      <c r="C668" s="107">
        <v>9.83</v>
      </c>
      <c r="D668" s="108" t="s">
        <v>31</v>
      </c>
      <c r="E668" s="52"/>
      <c r="F668" s="50">
        <f>C668*E668</f>
        <v>0</v>
      </c>
      <c r="G668" s="47"/>
      <c r="H668" s="59"/>
      <c r="I668" s="59"/>
      <c r="J668" s="59"/>
      <c r="K668" s="59"/>
    </row>
    <row r="669" spans="1:11" s="60" customFormat="1" x14ac:dyDescent="0.2">
      <c r="A669" s="109" t="s">
        <v>20</v>
      </c>
      <c r="B669" s="106" t="s">
        <v>397</v>
      </c>
      <c r="C669" s="107">
        <v>21.6</v>
      </c>
      <c r="D669" s="108" t="s">
        <v>31</v>
      </c>
      <c r="E669" s="52"/>
      <c r="F669" s="50">
        <f>C669*E669</f>
        <v>0</v>
      </c>
      <c r="G669" s="47"/>
      <c r="H669" s="59"/>
      <c r="I669" s="59"/>
      <c r="J669" s="59"/>
      <c r="K669" s="59"/>
    </row>
    <row r="670" spans="1:11" s="60" customFormat="1" ht="25.5" x14ac:dyDescent="0.2">
      <c r="A670" s="109" t="s">
        <v>22</v>
      </c>
      <c r="B670" s="57" t="s">
        <v>398</v>
      </c>
      <c r="C670" s="47">
        <v>193.4</v>
      </c>
      <c r="D670" s="58" t="s">
        <v>19</v>
      </c>
      <c r="E670" s="52"/>
      <c r="F670" s="50">
        <f>C670*E670</f>
        <v>0</v>
      </c>
      <c r="G670" s="47"/>
      <c r="H670" s="59"/>
      <c r="I670" s="59"/>
      <c r="J670" s="59"/>
      <c r="K670" s="59"/>
    </row>
    <row r="671" spans="1:11" s="60" customFormat="1" x14ac:dyDescent="0.2">
      <c r="A671" s="54" t="s">
        <v>24</v>
      </c>
      <c r="B671" s="60" t="s">
        <v>399</v>
      </c>
      <c r="C671" s="60">
        <v>2.06</v>
      </c>
      <c r="D671" s="58" t="s">
        <v>31</v>
      </c>
      <c r="F671" s="50">
        <f>C671*E671</f>
        <v>0</v>
      </c>
      <c r="H671" s="59"/>
      <c r="I671" s="59"/>
      <c r="J671" s="59"/>
      <c r="K671" s="59"/>
    </row>
    <row r="672" spans="1:11" s="60" customFormat="1" ht="18" customHeight="1" x14ac:dyDescent="0.2">
      <c r="A672" s="76" t="s">
        <v>27</v>
      </c>
      <c r="B672" s="80" t="s">
        <v>400</v>
      </c>
      <c r="C672" s="107">
        <v>2.25</v>
      </c>
      <c r="D672" s="108" t="s">
        <v>31</v>
      </c>
      <c r="E672" s="52"/>
      <c r="F672" s="50">
        <f>C672*E672</f>
        <v>0</v>
      </c>
      <c r="G672" s="61"/>
      <c r="H672" s="59"/>
      <c r="I672" s="59"/>
      <c r="J672" s="59"/>
      <c r="K672" s="59"/>
    </row>
    <row r="673" spans="1:11" s="60" customFormat="1" x14ac:dyDescent="0.2">
      <c r="A673" s="76" t="s">
        <v>253</v>
      </c>
      <c r="B673" s="57" t="s">
        <v>401</v>
      </c>
      <c r="C673" s="47">
        <v>5.63</v>
      </c>
      <c r="D673" s="58" t="s">
        <v>31</v>
      </c>
      <c r="E673" s="52"/>
      <c r="F673" s="50">
        <f t="shared" ref="F673:F676" si="35">C673*E673</f>
        <v>0</v>
      </c>
      <c r="G673" s="61"/>
      <c r="H673" s="59"/>
      <c r="I673" s="59"/>
      <c r="J673" s="59"/>
      <c r="K673" s="59"/>
    </row>
    <row r="674" spans="1:11" s="60" customFormat="1" x14ac:dyDescent="0.2">
      <c r="A674" s="76" t="s">
        <v>255</v>
      </c>
      <c r="B674" s="60" t="s">
        <v>402</v>
      </c>
      <c r="C674" s="60">
        <v>9.31</v>
      </c>
      <c r="D674" s="58" t="s">
        <v>31</v>
      </c>
      <c r="F674" s="50">
        <f t="shared" si="35"/>
        <v>0</v>
      </c>
      <c r="H674" s="59"/>
      <c r="I674" s="59"/>
      <c r="J674" s="59"/>
      <c r="K674" s="59"/>
    </row>
    <row r="675" spans="1:11" s="60" customFormat="1" x14ac:dyDescent="0.2">
      <c r="A675" s="76" t="s">
        <v>34</v>
      </c>
      <c r="B675" s="60" t="s">
        <v>403</v>
      </c>
      <c r="C675" s="47">
        <v>5.14</v>
      </c>
      <c r="D675" s="58" t="s">
        <v>31</v>
      </c>
      <c r="E675" s="52"/>
      <c r="F675" s="50">
        <f t="shared" si="35"/>
        <v>0</v>
      </c>
      <c r="G675" s="61"/>
      <c r="H675" s="59"/>
      <c r="I675" s="70"/>
      <c r="J675" s="59"/>
      <c r="K675" s="59"/>
    </row>
    <row r="676" spans="1:11" s="60" customFormat="1" x14ac:dyDescent="0.2">
      <c r="A676" s="76" t="s">
        <v>36</v>
      </c>
      <c r="B676" s="60" t="s">
        <v>404</v>
      </c>
      <c r="C676" s="47">
        <v>7.7</v>
      </c>
      <c r="D676" s="58" t="s">
        <v>31</v>
      </c>
      <c r="E676" s="52"/>
      <c r="F676" s="50">
        <f t="shared" si="35"/>
        <v>0</v>
      </c>
      <c r="G676" s="61"/>
      <c r="H676" s="59"/>
      <c r="I676" s="59"/>
      <c r="J676" s="59"/>
      <c r="K676" s="59"/>
    </row>
    <row r="677" spans="1:11" s="60" customFormat="1" x14ac:dyDescent="0.2">
      <c r="A677" s="76" t="s">
        <v>60</v>
      </c>
      <c r="B677" s="57" t="s">
        <v>405</v>
      </c>
      <c r="C677" s="47">
        <v>159.36000000000001</v>
      </c>
      <c r="D677" s="58" t="s">
        <v>19</v>
      </c>
      <c r="E677" s="52"/>
      <c r="F677" s="50">
        <f>C677*E677</f>
        <v>0</v>
      </c>
      <c r="G677" s="61">
        <f>SUM(F668:F677)</f>
        <v>0</v>
      </c>
      <c r="H677" s="59"/>
      <c r="I677" s="59"/>
      <c r="J677" s="59"/>
      <c r="K677" s="59"/>
    </row>
    <row r="678" spans="1:11" s="60" customFormat="1" x14ac:dyDescent="0.2">
      <c r="A678" s="76"/>
      <c r="B678" s="57"/>
      <c r="C678" s="47"/>
      <c r="D678" s="58"/>
      <c r="E678" s="52"/>
      <c r="F678" s="50"/>
      <c r="G678" s="61"/>
      <c r="H678" s="59"/>
      <c r="I678" s="59"/>
      <c r="J678" s="59"/>
      <c r="K678" s="59"/>
    </row>
    <row r="679" spans="1:11" s="60" customFormat="1" x14ac:dyDescent="0.2">
      <c r="A679" s="38" t="s">
        <v>141</v>
      </c>
      <c r="B679" s="39" t="s">
        <v>142</v>
      </c>
      <c r="C679" s="47"/>
      <c r="D679" s="48"/>
      <c r="E679" s="49"/>
      <c r="F679" s="50"/>
      <c r="G679" s="42"/>
      <c r="H679" s="59"/>
      <c r="I679" s="59"/>
      <c r="J679" s="59"/>
      <c r="K679" s="59"/>
    </row>
    <row r="680" spans="1:11" s="60" customFormat="1" ht="14.25" customHeight="1" x14ac:dyDescent="0.2">
      <c r="A680" s="54" t="s">
        <v>17</v>
      </c>
      <c r="B680" s="57" t="s">
        <v>406</v>
      </c>
      <c r="C680" s="47">
        <v>48.84</v>
      </c>
      <c r="D680" s="58" t="s">
        <v>19</v>
      </c>
      <c r="E680" s="52"/>
      <c r="F680" s="50">
        <f>C680*E680</f>
        <v>0</v>
      </c>
      <c r="G680" s="47"/>
      <c r="H680" s="59"/>
      <c r="I680" s="59"/>
      <c r="J680" s="59"/>
      <c r="K680" s="59"/>
    </row>
    <row r="681" spans="1:11" s="60" customFormat="1" ht="13.5" customHeight="1" x14ac:dyDescent="0.2">
      <c r="A681" s="54" t="s">
        <v>20</v>
      </c>
      <c r="B681" s="57" t="s">
        <v>407</v>
      </c>
      <c r="C681" s="47">
        <v>268.2</v>
      </c>
      <c r="D681" s="58" t="s">
        <v>19</v>
      </c>
      <c r="E681" s="52"/>
      <c r="F681" s="50">
        <f>C681*E681</f>
        <v>0</v>
      </c>
      <c r="G681" s="61">
        <f>SUM(F680:F681)</f>
        <v>0</v>
      </c>
      <c r="H681" s="59"/>
      <c r="I681" s="59"/>
      <c r="J681" s="59"/>
      <c r="K681" s="59"/>
    </row>
    <row r="682" spans="1:11" s="60" customFormat="1" x14ac:dyDescent="0.2">
      <c r="A682" s="54"/>
      <c r="B682" s="57"/>
      <c r="C682" s="47"/>
      <c r="D682" s="58"/>
      <c r="E682" s="52"/>
      <c r="F682" s="50"/>
      <c r="G682" s="47"/>
      <c r="H682" s="59"/>
      <c r="I682" s="59"/>
      <c r="J682" s="59"/>
      <c r="K682" s="59"/>
    </row>
    <row r="683" spans="1:11" s="60" customFormat="1" x14ac:dyDescent="0.2">
      <c r="A683" s="38" t="s">
        <v>156</v>
      </c>
      <c r="B683" s="39" t="s">
        <v>157</v>
      </c>
      <c r="C683" s="47"/>
      <c r="D683" s="48"/>
      <c r="E683" s="49"/>
      <c r="F683" s="50"/>
      <c r="G683" s="42"/>
      <c r="H683" s="59"/>
      <c r="I683" s="59"/>
      <c r="J683" s="59"/>
      <c r="K683" s="59"/>
    </row>
    <row r="684" spans="1:11" s="60" customFormat="1" x14ac:dyDescent="0.2">
      <c r="A684" s="54" t="s">
        <v>17</v>
      </c>
      <c r="B684" s="57" t="s">
        <v>158</v>
      </c>
      <c r="C684" s="47">
        <v>350.9</v>
      </c>
      <c r="D684" s="58" t="s">
        <v>19</v>
      </c>
      <c r="E684" s="52"/>
      <c r="F684" s="50">
        <f>C684*E684</f>
        <v>0</v>
      </c>
      <c r="G684" s="47"/>
      <c r="H684" s="59"/>
      <c r="I684" s="59"/>
      <c r="J684" s="59"/>
      <c r="K684" s="59"/>
    </row>
    <row r="685" spans="1:11" s="60" customFormat="1" x14ac:dyDescent="0.2">
      <c r="A685" s="54" t="s">
        <v>20</v>
      </c>
      <c r="B685" s="57" t="s">
        <v>159</v>
      </c>
      <c r="C685" s="47">
        <v>185.5</v>
      </c>
      <c r="D685" s="58" t="s">
        <v>19</v>
      </c>
      <c r="E685" s="52"/>
      <c r="F685" s="50">
        <f>C685*E685</f>
        <v>0</v>
      </c>
      <c r="G685" s="47"/>
      <c r="H685" s="59"/>
      <c r="I685" s="59"/>
      <c r="J685" s="59"/>
      <c r="K685" s="59"/>
    </row>
    <row r="686" spans="1:11" s="60" customFormat="1" x14ac:dyDescent="0.2">
      <c r="A686" s="54" t="s">
        <v>27</v>
      </c>
      <c r="B686" s="65" t="s">
        <v>160</v>
      </c>
      <c r="C686" s="47">
        <v>189.45</v>
      </c>
      <c r="D686" s="58" t="s">
        <v>19</v>
      </c>
      <c r="E686" s="52"/>
      <c r="F686" s="50">
        <f>C686*E686</f>
        <v>0</v>
      </c>
      <c r="G686" s="47"/>
      <c r="H686" s="59"/>
      <c r="I686" s="59"/>
      <c r="J686" s="59"/>
      <c r="K686" s="59"/>
    </row>
    <row r="687" spans="1:11" s="60" customFormat="1" x14ac:dyDescent="0.2">
      <c r="A687" s="54" t="s">
        <v>32</v>
      </c>
      <c r="B687" s="57" t="s">
        <v>161</v>
      </c>
      <c r="C687" s="47">
        <f>C686</f>
        <v>189.45</v>
      </c>
      <c r="D687" s="58" t="s">
        <v>19</v>
      </c>
      <c r="E687" s="52"/>
      <c r="F687" s="50">
        <f>C687*E687</f>
        <v>0</v>
      </c>
      <c r="G687" s="47"/>
      <c r="H687" s="59"/>
      <c r="I687" s="59"/>
      <c r="J687" s="59"/>
      <c r="K687" s="59"/>
    </row>
    <row r="688" spans="1:11" s="60" customFormat="1" x14ac:dyDescent="0.2">
      <c r="A688" s="54" t="s">
        <v>153</v>
      </c>
      <c r="B688" s="57" t="s">
        <v>324</v>
      </c>
      <c r="C688" s="47">
        <v>245.8</v>
      </c>
      <c r="D688" s="58" t="s">
        <v>163</v>
      </c>
      <c r="E688" s="52"/>
      <c r="F688" s="50">
        <f>C688*E688</f>
        <v>0</v>
      </c>
      <c r="G688" s="61">
        <f>SUM(F684:F688)</f>
        <v>0</v>
      </c>
      <c r="H688" s="59"/>
      <c r="I688" s="59"/>
      <c r="J688" s="59"/>
      <c r="K688" s="59"/>
    </row>
    <row r="689" spans="1:11" s="60" customFormat="1" x14ac:dyDescent="0.2">
      <c r="A689" s="54"/>
      <c r="B689" s="57"/>
      <c r="C689" s="47"/>
      <c r="D689" s="58"/>
      <c r="E689" s="52"/>
      <c r="F689" s="50"/>
      <c r="G689" s="47"/>
      <c r="H689" s="59"/>
      <c r="I689" s="59"/>
      <c r="J689" s="59"/>
      <c r="K689" s="59"/>
    </row>
    <row r="690" spans="1:11" s="60" customFormat="1" x14ac:dyDescent="0.2">
      <c r="A690" s="74" t="s">
        <v>165</v>
      </c>
      <c r="B690" s="62" t="s">
        <v>166</v>
      </c>
      <c r="C690" s="47"/>
      <c r="D690" s="58"/>
      <c r="E690" s="52"/>
      <c r="F690" s="50"/>
      <c r="G690" s="47"/>
      <c r="H690" s="59"/>
      <c r="I690" s="59"/>
      <c r="J690" s="59"/>
      <c r="K690" s="59"/>
    </row>
    <row r="691" spans="1:11" s="60" customFormat="1" x14ac:dyDescent="0.2">
      <c r="A691" s="54" t="s">
        <v>17</v>
      </c>
      <c r="B691" s="57" t="s">
        <v>408</v>
      </c>
      <c r="C691" s="47">
        <v>184.83</v>
      </c>
      <c r="D691" s="58" t="s">
        <v>19</v>
      </c>
      <c r="E691" s="52"/>
      <c r="F691" s="50">
        <f>C691*E691</f>
        <v>0</v>
      </c>
      <c r="G691" s="61">
        <f>SUM(F691:F692)</f>
        <v>0</v>
      </c>
      <c r="H691" s="59"/>
      <c r="I691" s="59"/>
      <c r="J691" s="59"/>
      <c r="K691" s="59"/>
    </row>
    <row r="692" spans="1:11" s="60" customFormat="1" x14ac:dyDescent="0.2">
      <c r="A692" s="54"/>
      <c r="B692" s="57"/>
      <c r="C692" s="47"/>
      <c r="D692" s="58"/>
      <c r="E692" s="52"/>
      <c r="F692" s="50"/>
      <c r="H692" s="59"/>
      <c r="I692" s="59"/>
      <c r="J692" s="59"/>
      <c r="K692" s="59"/>
    </row>
    <row r="693" spans="1:11" s="60" customFormat="1" x14ac:dyDescent="0.2">
      <c r="A693" s="74" t="s">
        <v>176</v>
      </c>
      <c r="B693" s="62" t="s">
        <v>325</v>
      </c>
      <c r="C693" s="47"/>
      <c r="D693" s="58"/>
      <c r="E693" s="52"/>
      <c r="F693" s="50"/>
      <c r="G693" s="47"/>
      <c r="H693" s="59"/>
      <c r="I693" s="59"/>
      <c r="J693" s="59"/>
      <c r="K693" s="59"/>
    </row>
    <row r="694" spans="1:11" s="60" customFormat="1" x14ac:dyDescent="0.2">
      <c r="A694" s="54" t="s">
        <v>17</v>
      </c>
      <c r="B694" s="57" t="s">
        <v>326</v>
      </c>
      <c r="C694" s="47">
        <v>151.32</v>
      </c>
      <c r="D694" s="58" t="s">
        <v>19</v>
      </c>
      <c r="E694" s="52"/>
      <c r="F694" s="50">
        <f>C694*E694</f>
        <v>0</v>
      </c>
      <c r="G694" s="47"/>
      <c r="H694" s="59"/>
      <c r="I694" s="59"/>
      <c r="J694" s="59"/>
      <c r="K694" s="59"/>
    </row>
    <row r="695" spans="1:11" s="60" customFormat="1" ht="38.25" customHeight="1" x14ac:dyDescent="0.2">
      <c r="A695" s="54" t="s">
        <v>20</v>
      </c>
      <c r="B695" s="65" t="s">
        <v>327</v>
      </c>
      <c r="C695" s="47">
        <v>173.64</v>
      </c>
      <c r="D695" s="58" t="s">
        <v>19</v>
      </c>
      <c r="E695" s="52"/>
      <c r="F695" s="50">
        <f>C695*E695</f>
        <v>0</v>
      </c>
      <c r="G695" s="47"/>
      <c r="H695" s="59"/>
      <c r="I695" s="59"/>
      <c r="J695" s="59"/>
      <c r="K695" s="59"/>
    </row>
    <row r="696" spans="1:11" s="60" customFormat="1" x14ac:dyDescent="0.2">
      <c r="A696" s="54" t="s">
        <v>22</v>
      </c>
      <c r="B696" s="57" t="s">
        <v>328</v>
      </c>
      <c r="C696" s="47">
        <v>37.200000000000003</v>
      </c>
      <c r="D696" s="58" t="s">
        <v>163</v>
      </c>
      <c r="E696" s="52"/>
      <c r="F696" s="50">
        <f>C696*E696</f>
        <v>0</v>
      </c>
      <c r="G696" s="47"/>
      <c r="H696" s="59"/>
      <c r="I696" s="59"/>
      <c r="J696" s="59"/>
      <c r="K696" s="59"/>
    </row>
    <row r="697" spans="1:11" s="60" customFormat="1" x14ac:dyDescent="0.2">
      <c r="A697" s="54" t="s">
        <v>24</v>
      </c>
      <c r="B697" s="57" t="s">
        <v>367</v>
      </c>
      <c r="C697" s="47">
        <v>3</v>
      </c>
      <c r="D697" s="58" t="s">
        <v>26</v>
      </c>
      <c r="E697" s="52"/>
      <c r="F697" s="50">
        <f>C697*E697</f>
        <v>0</v>
      </c>
      <c r="G697" s="47"/>
      <c r="H697" s="59"/>
      <c r="I697" s="59"/>
      <c r="J697" s="59"/>
      <c r="K697" s="59"/>
    </row>
    <row r="698" spans="1:11" s="60" customFormat="1" x14ac:dyDescent="0.2">
      <c r="A698" s="54" t="s">
        <v>27</v>
      </c>
      <c r="B698" s="57" t="s">
        <v>409</v>
      </c>
      <c r="C698" s="47">
        <v>9.92</v>
      </c>
      <c r="D698" s="58" t="s">
        <v>19</v>
      </c>
      <c r="E698" s="52"/>
      <c r="F698" s="50">
        <f>C698*E698</f>
        <v>0</v>
      </c>
      <c r="G698" s="61">
        <f>SUM(F694:F698)</f>
        <v>0</v>
      </c>
      <c r="H698" s="59"/>
      <c r="I698" s="59"/>
      <c r="J698" s="59"/>
      <c r="K698" s="59"/>
    </row>
    <row r="699" spans="1:11" s="60" customFormat="1" x14ac:dyDescent="0.2">
      <c r="A699" s="76"/>
      <c r="B699" s="57"/>
      <c r="C699" s="47"/>
      <c r="D699" s="58"/>
      <c r="E699" s="52"/>
      <c r="F699" s="50"/>
      <c r="G699" s="47"/>
      <c r="H699" s="59"/>
      <c r="I699" s="59"/>
      <c r="J699" s="59"/>
      <c r="K699" s="59"/>
    </row>
    <row r="700" spans="1:11" s="60" customFormat="1" x14ac:dyDescent="0.2">
      <c r="A700" s="74" t="s">
        <v>180</v>
      </c>
      <c r="B700" s="62" t="s">
        <v>181</v>
      </c>
      <c r="C700" s="47"/>
      <c r="D700" s="58"/>
      <c r="E700" s="52"/>
      <c r="F700" s="50"/>
      <c r="G700" s="47"/>
      <c r="H700" s="59"/>
      <c r="I700" s="59"/>
      <c r="J700" s="59"/>
      <c r="K700" s="59"/>
    </row>
    <row r="701" spans="1:11" s="60" customFormat="1" x14ac:dyDescent="0.2">
      <c r="A701" s="54" t="s">
        <v>17</v>
      </c>
      <c r="B701" s="57" t="s">
        <v>410</v>
      </c>
      <c r="C701" s="47">
        <v>6.9</v>
      </c>
      <c r="D701" s="58" t="s">
        <v>19</v>
      </c>
      <c r="E701" s="52"/>
      <c r="F701" s="50">
        <f>C701*E701</f>
        <v>0</v>
      </c>
      <c r="G701" s="61"/>
      <c r="H701" s="59"/>
      <c r="I701" s="59"/>
      <c r="J701" s="59"/>
      <c r="K701" s="59"/>
    </row>
    <row r="702" spans="1:11" s="60" customFormat="1" ht="26.25" customHeight="1" x14ac:dyDescent="0.2">
      <c r="A702" s="54" t="s">
        <v>199</v>
      </c>
      <c r="B702" s="57" t="s">
        <v>411</v>
      </c>
      <c r="C702" s="47">
        <v>10.199999999999999</v>
      </c>
      <c r="D702" s="58" t="s">
        <v>19</v>
      </c>
      <c r="E702" s="52"/>
      <c r="F702" s="50">
        <f>C702*E702</f>
        <v>0</v>
      </c>
      <c r="G702" s="61">
        <f>SUM(F701:F702)</f>
        <v>0</v>
      </c>
      <c r="H702" s="59"/>
      <c r="I702" s="59"/>
      <c r="J702" s="59"/>
      <c r="K702" s="59"/>
    </row>
    <row r="703" spans="1:11" s="60" customFormat="1" x14ac:dyDescent="0.2">
      <c r="A703" s="54"/>
      <c r="B703" s="57"/>
      <c r="C703" s="47"/>
      <c r="D703" s="58"/>
      <c r="E703" s="52"/>
      <c r="F703" s="50"/>
      <c r="G703" s="47"/>
      <c r="H703" s="59"/>
      <c r="I703" s="59"/>
      <c r="J703" s="59"/>
      <c r="K703" s="59"/>
    </row>
    <row r="704" spans="1:11" s="60" customFormat="1" x14ac:dyDescent="0.2">
      <c r="A704" s="74" t="s">
        <v>188</v>
      </c>
      <c r="B704" s="62" t="s">
        <v>242</v>
      </c>
      <c r="C704" s="47"/>
      <c r="D704" s="58"/>
      <c r="E704" s="52"/>
      <c r="F704" s="50"/>
      <c r="G704" s="47"/>
      <c r="H704" s="59"/>
      <c r="I704" s="59"/>
      <c r="J704" s="59"/>
      <c r="K704" s="59"/>
    </row>
    <row r="705" spans="1:11" s="60" customFormat="1" x14ac:dyDescent="0.2">
      <c r="A705" s="54" t="s">
        <v>17</v>
      </c>
      <c r="B705" s="57" t="s">
        <v>243</v>
      </c>
      <c r="C705" s="47">
        <f>C706+C707</f>
        <v>725.84999999999991</v>
      </c>
      <c r="D705" s="58" t="s">
        <v>19</v>
      </c>
      <c r="E705" s="52"/>
      <c r="F705" s="50">
        <f>C705*E705</f>
        <v>0</v>
      </c>
      <c r="G705" s="47"/>
      <c r="H705" s="59"/>
      <c r="I705" s="59"/>
      <c r="J705" s="59"/>
      <c r="K705" s="59"/>
    </row>
    <row r="706" spans="1:11" s="60" customFormat="1" x14ac:dyDescent="0.2">
      <c r="A706" s="54" t="s">
        <v>20</v>
      </c>
      <c r="B706" s="57" t="s">
        <v>412</v>
      </c>
      <c r="C706" s="47">
        <f>C684+C686</f>
        <v>540.34999999999991</v>
      </c>
      <c r="D706" s="58" t="s">
        <v>19</v>
      </c>
      <c r="E706" s="52"/>
      <c r="F706" s="50">
        <f t="shared" ref="F706:F707" si="36">C706*E706</f>
        <v>0</v>
      </c>
      <c r="G706" s="47"/>
      <c r="H706" s="59"/>
      <c r="I706" s="59"/>
      <c r="J706" s="59"/>
      <c r="K706" s="59"/>
    </row>
    <row r="707" spans="1:11" s="60" customFormat="1" x14ac:dyDescent="0.2">
      <c r="A707" s="76" t="s">
        <v>22</v>
      </c>
      <c r="B707" s="57" t="s">
        <v>245</v>
      </c>
      <c r="C707" s="47">
        <f>C685</f>
        <v>185.5</v>
      </c>
      <c r="D707" s="58" t="s">
        <v>19</v>
      </c>
      <c r="E707" s="52"/>
      <c r="F707" s="50">
        <f t="shared" si="36"/>
        <v>0</v>
      </c>
      <c r="G707" s="61">
        <f>SUM(F705:F707)</f>
        <v>0</v>
      </c>
      <c r="H707" s="59"/>
      <c r="I707" s="59"/>
      <c r="J707" s="59"/>
      <c r="K707" s="59"/>
    </row>
    <row r="708" spans="1:11" s="60" customFormat="1" x14ac:dyDescent="0.2">
      <c r="A708" s="54"/>
      <c r="B708" s="57"/>
      <c r="C708" s="47"/>
      <c r="D708" s="58"/>
      <c r="E708" s="52"/>
      <c r="F708" s="50"/>
      <c r="G708" s="47"/>
      <c r="H708" s="59"/>
      <c r="I708" s="59"/>
      <c r="J708" s="59"/>
      <c r="K708" s="59"/>
    </row>
    <row r="709" spans="1:11" s="60" customFormat="1" x14ac:dyDescent="0.2">
      <c r="A709" s="74" t="s">
        <v>194</v>
      </c>
      <c r="B709" s="62" t="s">
        <v>247</v>
      </c>
      <c r="C709" s="47"/>
      <c r="D709" s="58"/>
      <c r="E709" s="52"/>
      <c r="F709" s="50"/>
      <c r="G709" s="47"/>
      <c r="H709" s="59"/>
      <c r="I709" s="59"/>
      <c r="J709" s="59"/>
      <c r="K709" s="59"/>
    </row>
    <row r="710" spans="1:11" s="60" customFormat="1" x14ac:dyDescent="0.2">
      <c r="A710" s="54" t="s">
        <v>17</v>
      </c>
      <c r="B710" s="57" t="s">
        <v>252</v>
      </c>
      <c r="C710" s="47">
        <f>51.7*5.19</f>
        <v>268.32300000000004</v>
      </c>
      <c r="D710" s="58" t="s">
        <v>19</v>
      </c>
      <c r="E710" s="52"/>
      <c r="F710" s="50">
        <f>C710*E710</f>
        <v>0</v>
      </c>
      <c r="G710" s="61">
        <f>SUM(F710)</f>
        <v>0</v>
      </c>
      <c r="H710" s="59"/>
      <c r="I710" s="59"/>
      <c r="J710" s="59"/>
      <c r="K710" s="59"/>
    </row>
    <row r="711" spans="1:11" s="60" customFormat="1" x14ac:dyDescent="0.2">
      <c r="A711" s="54"/>
      <c r="B711" s="57"/>
      <c r="C711" s="47"/>
      <c r="D711" s="58"/>
      <c r="E711" s="52"/>
      <c r="F711" s="50"/>
      <c r="G711" s="47"/>
      <c r="H711" s="59"/>
      <c r="I711" s="59"/>
      <c r="J711" s="59"/>
      <c r="K711" s="59"/>
    </row>
    <row r="712" spans="1:11" s="60" customFormat="1" ht="13.5" customHeight="1" x14ac:dyDescent="0.2">
      <c r="A712" s="54"/>
      <c r="B712" s="322" t="s">
        <v>413</v>
      </c>
      <c r="C712" s="322"/>
      <c r="D712" s="322"/>
      <c r="E712" s="322"/>
      <c r="F712" s="41" t="s">
        <v>292</v>
      </c>
      <c r="G712" s="61">
        <f>SUM(G659:G710)</f>
        <v>0</v>
      </c>
      <c r="H712" s="59"/>
      <c r="I712" s="59"/>
      <c r="J712" s="59"/>
      <c r="K712" s="59"/>
    </row>
    <row r="713" spans="1:11" s="60" customFormat="1" x14ac:dyDescent="0.2">
      <c r="A713" s="54"/>
      <c r="B713" s="57"/>
      <c r="C713" s="47"/>
      <c r="D713" s="58"/>
      <c r="E713" s="52"/>
      <c r="F713" s="50"/>
      <c r="G713" s="47"/>
      <c r="H713" s="59"/>
      <c r="I713" s="59"/>
      <c r="J713" s="59"/>
      <c r="K713" s="59"/>
    </row>
    <row r="714" spans="1:11" s="60" customFormat="1" ht="17.25" customHeight="1" x14ac:dyDescent="0.2">
      <c r="A714" s="11"/>
      <c r="B714" s="324" t="s">
        <v>414</v>
      </c>
      <c r="C714" s="324"/>
      <c r="D714" s="324"/>
      <c r="E714" s="103"/>
      <c r="F714" s="104"/>
      <c r="G714" s="7"/>
      <c r="H714" s="59"/>
      <c r="I714" s="59"/>
      <c r="J714" s="59"/>
      <c r="K714" s="59"/>
    </row>
    <row r="715" spans="1:11" s="60" customFormat="1" x14ac:dyDescent="0.2">
      <c r="A715" s="38" t="s">
        <v>15</v>
      </c>
      <c r="B715" s="39" t="s">
        <v>50</v>
      </c>
      <c r="C715" s="47"/>
      <c r="D715" s="48"/>
      <c r="E715" s="49"/>
      <c r="F715" s="50"/>
      <c r="G715" s="42"/>
      <c r="H715" s="59"/>
      <c r="I715" s="59"/>
      <c r="J715" s="59"/>
      <c r="K715" s="59"/>
    </row>
    <row r="716" spans="1:11" s="60" customFormat="1" ht="15.75" customHeight="1" x14ac:dyDescent="0.2">
      <c r="A716" s="76" t="s">
        <v>197</v>
      </c>
      <c r="B716" s="57" t="s">
        <v>400</v>
      </c>
      <c r="C716" s="107">
        <v>0.41</v>
      </c>
      <c r="D716" s="108" t="s">
        <v>31</v>
      </c>
      <c r="E716" s="52"/>
      <c r="F716" s="50">
        <f>C716*E716</f>
        <v>0</v>
      </c>
      <c r="G716" s="61"/>
      <c r="H716" s="59"/>
      <c r="I716" s="59"/>
      <c r="J716" s="59"/>
      <c r="K716" s="59"/>
    </row>
    <row r="717" spans="1:11" s="60" customFormat="1" x14ac:dyDescent="0.2">
      <c r="A717" s="76" t="s">
        <v>199</v>
      </c>
      <c r="B717" s="57" t="s">
        <v>401</v>
      </c>
      <c r="C717" s="47">
        <v>1.51</v>
      </c>
      <c r="D717" s="58" t="s">
        <v>31</v>
      </c>
      <c r="E717" s="52"/>
      <c r="F717" s="50">
        <f t="shared" ref="F717:F718" si="37">C717*E717</f>
        <v>0</v>
      </c>
      <c r="G717" s="61"/>
      <c r="H717" s="59"/>
      <c r="I717" s="59"/>
      <c r="J717" s="59"/>
      <c r="K717" s="59"/>
    </row>
    <row r="718" spans="1:11" s="60" customFormat="1" x14ac:dyDescent="0.2">
      <c r="A718" s="76" t="s">
        <v>201</v>
      </c>
      <c r="B718" s="60" t="s">
        <v>402</v>
      </c>
      <c r="C718" s="60">
        <v>3.94</v>
      </c>
      <c r="D718" s="58" t="s">
        <v>31</v>
      </c>
      <c r="F718" s="50">
        <f t="shared" si="37"/>
        <v>0</v>
      </c>
      <c r="H718" s="59"/>
      <c r="I718" s="59"/>
      <c r="J718" s="59"/>
      <c r="K718" s="59"/>
    </row>
    <row r="719" spans="1:11" s="60" customFormat="1" x14ac:dyDescent="0.2">
      <c r="A719" s="54" t="s">
        <v>174</v>
      </c>
      <c r="B719" s="57" t="s">
        <v>405</v>
      </c>
      <c r="C719" s="47">
        <v>158.84</v>
      </c>
      <c r="D719" s="58" t="s">
        <v>19</v>
      </c>
      <c r="E719" s="52"/>
      <c r="F719" s="50">
        <f>C719*E719</f>
        <v>0</v>
      </c>
      <c r="G719" s="61">
        <f>SUM(F716:F719)</f>
        <v>0</v>
      </c>
      <c r="H719" s="59"/>
      <c r="I719" s="59"/>
      <c r="J719" s="59"/>
      <c r="K719" s="59"/>
    </row>
    <row r="720" spans="1:11" s="60" customFormat="1" x14ac:dyDescent="0.2">
      <c r="A720" s="54"/>
      <c r="B720" s="57"/>
      <c r="C720" s="47"/>
      <c r="D720" s="58"/>
      <c r="E720" s="52"/>
      <c r="F720" s="50"/>
      <c r="G720" s="47"/>
      <c r="H720" s="59"/>
      <c r="I720" s="59"/>
      <c r="J720" s="59"/>
      <c r="K720" s="59"/>
    </row>
    <row r="721" spans="1:11" s="60" customFormat="1" x14ac:dyDescent="0.2">
      <c r="A721" s="38" t="s">
        <v>44</v>
      </c>
      <c r="B721" s="39" t="s">
        <v>142</v>
      </c>
      <c r="C721" s="47"/>
      <c r="D721" s="48"/>
      <c r="E721" s="49"/>
      <c r="F721" s="50"/>
      <c r="G721" s="42"/>
      <c r="H721" s="59"/>
      <c r="I721" s="70"/>
      <c r="J721" s="59"/>
      <c r="K721" s="59"/>
    </row>
    <row r="722" spans="1:11" s="60" customFormat="1" ht="14.25" customHeight="1" x14ac:dyDescent="0.2">
      <c r="A722" s="54" t="s">
        <v>17</v>
      </c>
      <c r="B722" s="57" t="s">
        <v>415</v>
      </c>
      <c r="C722" s="47">
        <v>48.64</v>
      </c>
      <c r="D722" s="58" t="s">
        <v>19</v>
      </c>
      <c r="E722" s="52"/>
      <c r="F722" s="50">
        <f>C722*E722</f>
        <v>0</v>
      </c>
      <c r="G722" s="61">
        <f>SUM(F722)</f>
        <v>0</v>
      </c>
      <c r="H722" s="59"/>
      <c r="I722" s="59"/>
      <c r="J722" s="59"/>
      <c r="K722" s="59"/>
    </row>
    <row r="723" spans="1:11" s="60" customFormat="1" x14ac:dyDescent="0.2">
      <c r="A723" s="38" t="s">
        <v>49</v>
      </c>
      <c r="B723" s="39" t="s">
        <v>157</v>
      </c>
      <c r="C723" s="47"/>
      <c r="D723" s="48"/>
      <c r="E723" s="49"/>
      <c r="F723" s="50"/>
      <c r="G723" s="42"/>
      <c r="H723" s="59"/>
      <c r="I723" s="71"/>
      <c r="J723" s="59"/>
      <c r="K723" s="59"/>
    </row>
    <row r="724" spans="1:11" s="60" customFormat="1" x14ac:dyDescent="0.2">
      <c r="A724" s="54" t="s">
        <v>17</v>
      </c>
      <c r="B724" s="57" t="s">
        <v>158</v>
      </c>
      <c r="C724" s="47">
        <f>C722</f>
        <v>48.64</v>
      </c>
      <c r="D724" s="58" t="s">
        <v>19</v>
      </c>
      <c r="E724" s="52"/>
      <c r="F724" s="50">
        <f>C724*E724</f>
        <v>0</v>
      </c>
      <c r="G724" s="47"/>
      <c r="H724" s="59"/>
      <c r="I724" s="59"/>
      <c r="J724" s="59"/>
      <c r="K724" s="59"/>
    </row>
    <row r="725" spans="1:11" s="60" customFormat="1" x14ac:dyDescent="0.2">
      <c r="A725" s="54" t="s">
        <v>20</v>
      </c>
      <c r="B725" s="57" t="s">
        <v>159</v>
      </c>
      <c r="C725" s="47">
        <f>C722</f>
        <v>48.64</v>
      </c>
      <c r="D725" s="58" t="s">
        <v>19</v>
      </c>
      <c r="E725" s="52"/>
      <c r="F725" s="50">
        <f>C725*E725</f>
        <v>0</v>
      </c>
      <c r="G725" s="47"/>
      <c r="H725" s="59"/>
      <c r="I725" s="59"/>
      <c r="J725" s="59"/>
      <c r="K725" s="59"/>
    </row>
    <row r="726" spans="1:11" s="60" customFormat="1" x14ac:dyDescent="0.2">
      <c r="A726" s="54" t="s">
        <v>27</v>
      </c>
      <c r="B726" s="65" t="s">
        <v>160</v>
      </c>
      <c r="C726" s="47">
        <v>63.72</v>
      </c>
      <c r="D726" s="58" t="s">
        <v>19</v>
      </c>
      <c r="E726" s="52"/>
      <c r="F726" s="50">
        <f>C726*E726</f>
        <v>0</v>
      </c>
      <c r="G726" s="47"/>
      <c r="H726" s="59"/>
      <c r="I726" s="59"/>
      <c r="J726" s="59"/>
      <c r="K726" s="59"/>
    </row>
    <row r="727" spans="1:11" s="60" customFormat="1" x14ac:dyDescent="0.2">
      <c r="A727" s="54" t="s">
        <v>32</v>
      </c>
      <c r="B727" s="57" t="s">
        <v>161</v>
      </c>
      <c r="C727" s="47">
        <f>C726</f>
        <v>63.72</v>
      </c>
      <c r="D727" s="58" t="s">
        <v>19</v>
      </c>
      <c r="E727" s="52"/>
      <c r="F727" s="50">
        <f>C727*E727</f>
        <v>0</v>
      </c>
      <c r="G727" s="47"/>
      <c r="H727" s="59"/>
      <c r="I727" s="59"/>
      <c r="J727" s="59"/>
      <c r="K727" s="59"/>
    </row>
    <row r="728" spans="1:11" s="60" customFormat="1" x14ac:dyDescent="0.2">
      <c r="A728" s="54" t="s">
        <v>153</v>
      </c>
      <c r="B728" s="57" t="s">
        <v>324</v>
      </c>
      <c r="C728" s="47">
        <v>100.7</v>
      </c>
      <c r="D728" s="58" t="s">
        <v>163</v>
      </c>
      <c r="E728" s="52"/>
      <c r="F728" s="50">
        <f>C728*E728</f>
        <v>0</v>
      </c>
      <c r="G728" s="61">
        <f>SUM(F724:F728)</f>
        <v>0</v>
      </c>
      <c r="H728" s="59"/>
      <c r="I728" s="59"/>
      <c r="J728" s="59"/>
      <c r="K728" s="59"/>
    </row>
    <row r="729" spans="1:11" s="60" customFormat="1" x14ac:dyDescent="0.2">
      <c r="A729" s="54"/>
      <c r="B729" s="57"/>
      <c r="C729" s="47"/>
      <c r="D729" s="58"/>
      <c r="E729" s="52"/>
      <c r="F729" s="50"/>
      <c r="G729" s="47"/>
      <c r="H729" s="59"/>
      <c r="I729" s="59"/>
      <c r="J729" s="59"/>
      <c r="K729" s="59"/>
    </row>
    <row r="730" spans="1:11" s="60" customFormat="1" x14ac:dyDescent="0.2">
      <c r="A730" s="74" t="s">
        <v>141</v>
      </c>
      <c r="B730" s="62" t="s">
        <v>325</v>
      </c>
      <c r="C730" s="47"/>
      <c r="D730" s="58"/>
      <c r="E730" s="52"/>
      <c r="F730" s="50"/>
      <c r="G730" s="47"/>
      <c r="H730" s="59"/>
      <c r="I730" s="59"/>
      <c r="J730" s="59"/>
      <c r="K730" s="59"/>
    </row>
    <row r="731" spans="1:11" s="60" customFormat="1" x14ac:dyDescent="0.2">
      <c r="A731" s="54" t="s">
        <v>17</v>
      </c>
      <c r="B731" s="57" t="s">
        <v>326</v>
      </c>
      <c r="C731" s="47">
        <v>56.88</v>
      </c>
      <c r="D731" s="58" t="s">
        <v>19</v>
      </c>
      <c r="E731" s="52"/>
      <c r="F731" s="50">
        <f>C731*E731</f>
        <v>0</v>
      </c>
      <c r="G731" s="47"/>
      <c r="H731" s="59"/>
      <c r="I731" s="59"/>
      <c r="J731" s="59"/>
      <c r="K731" s="59"/>
    </row>
    <row r="732" spans="1:11" s="60" customFormat="1" ht="39" customHeight="1" x14ac:dyDescent="0.2">
      <c r="A732" s="54" t="s">
        <v>20</v>
      </c>
      <c r="B732" s="65" t="s">
        <v>327</v>
      </c>
      <c r="C732" s="47">
        <v>82.8</v>
      </c>
      <c r="D732" s="58" t="s">
        <v>19</v>
      </c>
      <c r="E732" s="52"/>
      <c r="F732" s="50">
        <f>C732*E732</f>
        <v>0</v>
      </c>
      <c r="G732" s="47"/>
      <c r="H732" s="59"/>
      <c r="I732" s="59"/>
      <c r="J732" s="59"/>
      <c r="K732" s="59"/>
    </row>
    <row r="733" spans="1:11" s="60" customFormat="1" x14ac:dyDescent="0.2">
      <c r="A733" s="54" t="s">
        <v>22</v>
      </c>
      <c r="B733" s="57" t="s">
        <v>328</v>
      </c>
      <c r="C733" s="47">
        <v>64.8</v>
      </c>
      <c r="D733" s="58" t="s">
        <v>163</v>
      </c>
      <c r="E733" s="52"/>
      <c r="F733" s="50">
        <f>C733*E733</f>
        <v>0</v>
      </c>
      <c r="G733" s="47"/>
      <c r="H733" s="59"/>
      <c r="I733" s="59"/>
      <c r="J733" s="59"/>
      <c r="K733" s="59"/>
    </row>
    <row r="734" spans="1:11" s="60" customFormat="1" x14ac:dyDescent="0.2">
      <c r="A734" s="54" t="s">
        <v>24</v>
      </c>
      <c r="B734" s="57" t="s">
        <v>367</v>
      </c>
      <c r="C734" s="47">
        <v>2</v>
      </c>
      <c r="D734" s="58" t="s">
        <v>26</v>
      </c>
      <c r="E734" s="52"/>
      <c r="F734" s="50">
        <f>C734*E734</f>
        <v>0</v>
      </c>
      <c r="G734" s="47"/>
      <c r="H734" s="59"/>
      <c r="I734" s="59"/>
      <c r="J734" s="59"/>
      <c r="K734" s="59"/>
    </row>
    <row r="735" spans="1:11" s="60" customFormat="1" x14ac:dyDescent="0.2">
      <c r="A735" s="54" t="s">
        <v>27</v>
      </c>
      <c r="B735" s="57" t="s">
        <v>416</v>
      </c>
      <c r="C735" s="47">
        <v>12.96</v>
      </c>
      <c r="D735" s="58" t="s">
        <v>19</v>
      </c>
      <c r="E735" s="52"/>
      <c r="F735" s="50">
        <f>C735*E735</f>
        <v>0</v>
      </c>
      <c r="G735" s="61">
        <f>SUM(F731:F735)</f>
        <v>0</v>
      </c>
      <c r="H735" s="59"/>
      <c r="I735" s="59"/>
      <c r="J735" s="59"/>
      <c r="K735" s="59"/>
    </row>
    <row r="736" spans="1:11" s="60" customFormat="1" x14ac:dyDescent="0.2">
      <c r="A736" s="54"/>
      <c r="B736" s="57"/>
      <c r="C736" s="47"/>
      <c r="D736" s="58"/>
      <c r="E736" s="52"/>
      <c r="F736" s="50"/>
      <c r="G736" s="61"/>
      <c r="H736" s="59"/>
      <c r="I736" s="59"/>
      <c r="J736" s="59"/>
      <c r="K736" s="59"/>
    </row>
    <row r="737" spans="1:11" s="60" customFormat="1" x14ac:dyDescent="0.2">
      <c r="A737" s="74" t="s">
        <v>156</v>
      </c>
      <c r="B737" s="62" t="s">
        <v>181</v>
      </c>
      <c r="C737" s="47"/>
      <c r="D737" s="58"/>
      <c r="E737" s="52"/>
      <c r="F737" s="50"/>
      <c r="G737" s="47"/>
      <c r="H737" s="59"/>
      <c r="I737" s="59"/>
      <c r="J737" s="59"/>
      <c r="K737" s="59"/>
    </row>
    <row r="738" spans="1:11" s="60" customFormat="1" ht="26.25" customHeight="1" x14ac:dyDescent="0.2">
      <c r="A738" s="54" t="s">
        <v>17</v>
      </c>
      <c r="B738" s="57" t="s">
        <v>417</v>
      </c>
      <c r="C738" s="47">
        <v>23.8</v>
      </c>
      <c r="D738" s="58" t="s">
        <v>19</v>
      </c>
      <c r="E738" s="52"/>
      <c r="F738" s="50">
        <f>C738*E738</f>
        <v>0</v>
      </c>
      <c r="G738" s="61">
        <f>SUM(F738:F738)</f>
        <v>0</v>
      </c>
      <c r="H738" s="59"/>
      <c r="I738" s="59"/>
      <c r="J738" s="59"/>
      <c r="K738" s="59"/>
    </row>
    <row r="739" spans="1:11" s="60" customFormat="1" x14ac:dyDescent="0.2">
      <c r="A739" s="111"/>
      <c r="B739" s="112"/>
      <c r="C739" s="113"/>
      <c r="D739" s="114"/>
      <c r="E739" s="115"/>
      <c r="F739" s="116"/>
      <c r="G739" s="117"/>
      <c r="H739" s="59"/>
      <c r="I739" s="59"/>
      <c r="J739" s="59"/>
      <c r="K739" s="59"/>
    </row>
    <row r="740" spans="1:11" s="60" customFormat="1" x14ac:dyDescent="0.2">
      <c r="A740" s="74" t="s">
        <v>165</v>
      </c>
      <c r="B740" s="62" t="s">
        <v>242</v>
      </c>
      <c r="C740" s="47"/>
      <c r="D740" s="58"/>
      <c r="E740" s="52"/>
      <c r="F740" s="50"/>
      <c r="G740" s="47"/>
      <c r="H740" s="59"/>
      <c r="I740" s="59"/>
      <c r="J740" s="59"/>
      <c r="K740" s="59"/>
    </row>
    <row r="741" spans="1:11" s="60" customFormat="1" x14ac:dyDescent="0.2">
      <c r="A741" s="54" t="s">
        <v>17</v>
      </c>
      <c r="B741" s="57" t="s">
        <v>243</v>
      </c>
      <c r="C741" s="47">
        <f>SUM(C742:C743)</f>
        <v>161</v>
      </c>
      <c r="D741" s="58" t="s">
        <v>19</v>
      </c>
      <c r="E741" s="52"/>
      <c r="F741" s="50">
        <f>C741*E741</f>
        <v>0</v>
      </c>
      <c r="G741" s="47"/>
      <c r="H741" s="59"/>
      <c r="I741" s="59"/>
      <c r="J741" s="59"/>
      <c r="K741" s="59"/>
    </row>
    <row r="742" spans="1:11" s="60" customFormat="1" x14ac:dyDescent="0.2">
      <c r="A742" s="54" t="s">
        <v>20</v>
      </c>
      <c r="B742" s="57" t="s">
        <v>244</v>
      </c>
      <c r="C742" s="47">
        <f>C724+C726</f>
        <v>112.36</v>
      </c>
      <c r="D742" s="58" t="s">
        <v>19</v>
      </c>
      <c r="E742" s="52"/>
      <c r="F742" s="50">
        <f>C742*E742</f>
        <v>0</v>
      </c>
      <c r="G742" s="47"/>
      <c r="H742" s="59"/>
      <c r="I742" s="59"/>
      <c r="J742" s="59"/>
      <c r="K742" s="59"/>
    </row>
    <row r="743" spans="1:11" s="60" customFormat="1" x14ac:dyDescent="0.2">
      <c r="A743" s="76" t="s">
        <v>22</v>
      </c>
      <c r="B743" s="57" t="s">
        <v>245</v>
      </c>
      <c r="C743" s="47">
        <f>C725</f>
        <v>48.64</v>
      </c>
      <c r="D743" s="58" t="s">
        <v>19</v>
      </c>
      <c r="E743" s="52"/>
      <c r="F743" s="50">
        <f>C743*E743</f>
        <v>0</v>
      </c>
      <c r="G743" s="61">
        <f>SUM(F741:F743)</f>
        <v>0</v>
      </c>
      <c r="H743" s="59"/>
      <c r="I743" s="59"/>
      <c r="J743" s="59"/>
      <c r="K743" s="59"/>
    </row>
    <row r="744" spans="1:11" s="60" customFormat="1" x14ac:dyDescent="0.2">
      <c r="A744" s="54"/>
      <c r="B744" s="57"/>
      <c r="C744" s="47"/>
      <c r="D744" s="58"/>
      <c r="E744" s="52"/>
      <c r="F744" s="50"/>
      <c r="G744" s="61"/>
      <c r="H744" s="59"/>
      <c r="I744" s="59"/>
      <c r="J744" s="59"/>
      <c r="K744" s="59"/>
    </row>
    <row r="745" spans="1:11" s="60" customFormat="1" ht="25.5" customHeight="1" x14ac:dyDescent="0.2">
      <c r="A745" s="54"/>
      <c r="B745" s="325" t="s">
        <v>418</v>
      </c>
      <c r="C745" s="325"/>
      <c r="D745" s="325"/>
      <c r="E745" s="325"/>
      <c r="F745" s="41" t="s">
        <v>292</v>
      </c>
      <c r="G745" s="61">
        <f>SUM(G719:G743)</f>
        <v>0</v>
      </c>
      <c r="H745" s="59"/>
      <c r="I745" s="59"/>
      <c r="J745" s="59"/>
      <c r="K745" s="59"/>
    </row>
    <row r="746" spans="1:11" s="60" customFormat="1" x14ac:dyDescent="0.2">
      <c r="A746" s="54"/>
      <c r="B746" s="57"/>
      <c r="C746" s="47"/>
      <c r="D746" s="58"/>
      <c r="E746" s="52"/>
      <c r="F746" s="49"/>
      <c r="G746" s="47"/>
      <c r="H746" s="59"/>
      <c r="I746" s="59"/>
      <c r="J746" s="59"/>
      <c r="K746" s="59"/>
    </row>
    <row r="747" spans="1:11" s="60" customFormat="1" ht="13.5" customHeight="1" x14ac:dyDescent="0.2">
      <c r="A747" s="54"/>
      <c r="B747" s="322" t="s">
        <v>419</v>
      </c>
      <c r="C747" s="322"/>
      <c r="D747" s="322"/>
      <c r="E747" s="322"/>
      <c r="F747" s="41" t="s">
        <v>292</v>
      </c>
      <c r="G747" s="61">
        <f>G745+G712</f>
        <v>0</v>
      </c>
      <c r="H747" s="59"/>
      <c r="I747" s="59"/>
      <c r="J747" s="59"/>
      <c r="K747" s="59"/>
    </row>
    <row r="748" spans="1:11" s="60" customFormat="1" ht="13.5" customHeight="1" x14ac:dyDescent="0.2">
      <c r="A748" s="54"/>
      <c r="B748" s="101"/>
      <c r="C748" s="101"/>
      <c r="D748" s="118"/>
      <c r="E748" s="101"/>
      <c r="F748" s="42"/>
      <c r="G748" s="61"/>
      <c r="H748" s="59"/>
      <c r="I748" s="59"/>
      <c r="J748" s="59"/>
      <c r="K748" s="59"/>
    </row>
    <row r="749" spans="1:11" s="60" customFormat="1" ht="12.75" customHeight="1" x14ac:dyDescent="0.2">
      <c r="A749" s="11"/>
      <c r="B749" s="324" t="s">
        <v>420</v>
      </c>
      <c r="C749" s="324"/>
      <c r="D749" s="324"/>
      <c r="E749" s="103"/>
      <c r="F749" s="104"/>
      <c r="G749" s="7"/>
      <c r="H749" s="59"/>
      <c r="I749" s="59"/>
      <c r="J749" s="59"/>
      <c r="K749" s="59"/>
    </row>
    <row r="750" spans="1:11" s="60" customFormat="1" x14ac:dyDescent="0.2">
      <c r="A750" s="11"/>
      <c r="B750" s="105"/>
      <c r="C750" s="102"/>
      <c r="D750" s="102"/>
      <c r="E750" s="103"/>
      <c r="F750" s="104"/>
      <c r="G750" s="7"/>
      <c r="H750" s="59"/>
      <c r="I750" s="59"/>
      <c r="J750" s="59"/>
      <c r="K750" s="59"/>
    </row>
    <row r="751" spans="1:11" s="60" customFormat="1" x14ac:dyDescent="0.2">
      <c r="A751" s="38" t="s">
        <v>15</v>
      </c>
      <c r="B751" s="39" t="s">
        <v>45</v>
      </c>
      <c r="C751" s="47"/>
      <c r="D751" s="48"/>
      <c r="E751" s="49"/>
      <c r="F751" s="50"/>
      <c r="G751" s="42"/>
      <c r="H751" s="59"/>
      <c r="I751" s="59"/>
      <c r="J751" s="59"/>
      <c r="K751" s="59"/>
    </row>
    <row r="752" spans="1:11" s="60" customFormat="1" x14ac:dyDescent="0.2">
      <c r="A752" s="54" t="s">
        <v>17</v>
      </c>
      <c r="B752" s="57" t="s">
        <v>47</v>
      </c>
      <c r="C752" s="47">
        <v>20.45</v>
      </c>
      <c r="D752" s="58" t="s">
        <v>31</v>
      </c>
      <c r="E752" s="52"/>
      <c r="F752" s="50">
        <f>C752*E752</f>
        <v>0</v>
      </c>
      <c r="G752" s="47"/>
      <c r="H752" s="59"/>
      <c r="I752" s="59"/>
      <c r="J752" s="59"/>
      <c r="K752" s="59"/>
    </row>
    <row r="753" spans="1:11" s="60" customFormat="1" x14ac:dyDescent="0.2">
      <c r="A753" s="54" t="s">
        <v>20</v>
      </c>
      <c r="B753" s="57" t="s">
        <v>350</v>
      </c>
      <c r="C753" s="47">
        <v>0.73</v>
      </c>
      <c r="D753" s="58" t="s">
        <v>19</v>
      </c>
      <c r="E753" s="52"/>
      <c r="F753" s="50">
        <f>C753*E753</f>
        <v>0</v>
      </c>
      <c r="G753" s="47"/>
      <c r="H753" s="59"/>
      <c r="I753" s="59"/>
      <c r="J753" s="59"/>
      <c r="K753" s="59"/>
    </row>
    <row r="754" spans="1:11" s="60" customFormat="1" x14ac:dyDescent="0.2">
      <c r="A754" s="54" t="s">
        <v>22</v>
      </c>
      <c r="B754" s="57" t="s">
        <v>48</v>
      </c>
      <c r="C754" s="47">
        <v>25.64</v>
      </c>
      <c r="D754" s="58" t="s">
        <v>31</v>
      </c>
      <c r="E754" s="52"/>
      <c r="F754" s="50">
        <f>C754*E754</f>
        <v>0</v>
      </c>
      <c r="G754" s="61">
        <f>SUM(F752:F754)</f>
        <v>0</v>
      </c>
      <c r="H754" s="59"/>
      <c r="I754" s="59"/>
      <c r="J754" s="59"/>
      <c r="K754" s="59"/>
    </row>
    <row r="755" spans="1:11" s="60" customFormat="1" x14ac:dyDescent="0.2">
      <c r="A755" s="54"/>
      <c r="B755" s="57"/>
      <c r="C755" s="47"/>
      <c r="D755" s="58"/>
      <c r="E755" s="52"/>
      <c r="F755" s="50"/>
      <c r="G755" s="47"/>
      <c r="H755" s="59"/>
      <c r="I755" s="59"/>
      <c r="J755" s="59"/>
      <c r="K755" s="59"/>
    </row>
    <row r="756" spans="1:11" s="60" customFormat="1" x14ac:dyDescent="0.2">
      <c r="A756" s="38" t="s">
        <v>44</v>
      </c>
      <c r="B756" s="39" t="s">
        <v>50</v>
      </c>
      <c r="C756" s="47"/>
      <c r="D756" s="48"/>
      <c r="E756" s="49"/>
      <c r="F756" s="50"/>
      <c r="G756" s="42"/>
      <c r="H756" s="59"/>
      <c r="I756" s="59"/>
      <c r="J756" s="59"/>
      <c r="K756" s="59"/>
    </row>
    <row r="757" spans="1:11" s="60" customFormat="1" x14ac:dyDescent="0.2">
      <c r="A757" s="54" t="s">
        <v>17</v>
      </c>
      <c r="B757" s="106" t="s">
        <v>421</v>
      </c>
      <c r="C757" s="107">
        <v>1.5</v>
      </c>
      <c r="D757" s="108" t="s">
        <v>31</v>
      </c>
      <c r="E757" s="52"/>
      <c r="F757" s="50">
        <f>C757*E757</f>
        <v>0</v>
      </c>
      <c r="G757" s="47"/>
      <c r="H757" s="59"/>
      <c r="I757" s="59"/>
      <c r="J757" s="59"/>
      <c r="K757" s="59"/>
    </row>
    <row r="758" spans="1:11" s="60" customFormat="1" ht="25.5" x14ac:dyDescent="0.2">
      <c r="A758" s="109" t="s">
        <v>20</v>
      </c>
      <c r="B758" s="57" t="s">
        <v>422</v>
      </c>
      <c r="C758" s="47">
        <v>34.07</v>
      </c>
      <c r="D758" s="58" t="s">
        <v>19</v>
      </c>
      <c r="E758" s="52"/>
      <c r="F758" s="50">
        <f>C758*E758</f>
        <v>0</v>
      </c>
      <c r="G758" s="47"/>
      <c r="H758" s="59"/>
      <c r="I758" s="59"/>
      <c r="J758" s="59"/>
      <c r="K758" s="59"/>
    </row>
    <row r="759" spans="1:11" s="60" customFormat="1" x14ac:dyDescent="0.2">
      <c r="A759" s="109" t="s">
        <v>22</v>
      </c>
      <c r="B759" s="57" t="s">
        <v>423</v>
      </c>
      <c r="C759" s="47">
        <v>0.29399999999999998</v>
      </c>
      <c r="D759" s="58" t="s">
        <v>31</v>
      </c>
      <c r="E759" s="52"/>
      <c r="F759" s="50">
        <f>C759*E759</f>
        <v>0</v>
      </c>
      <c r="H759" s="59"/>
      <c r="I759" s="59"/>
      <c r="J759" s="59"/>
      <c r="K759" s="59"/>
    </row>
    <row r="760" spans="1:11" s="60" customFormat="1" x14ac:dyDescent="0.2">
      <c r="A760" s="109" t="s">
        <v>174</v>
      </c>
      <c r="B760" s="57" t="s">
        <v>424</v>
      </c>
      <c r="C760" s="47">
        <v>0.56399999999999995</v>
      </c>
      <c r="D760" s="58" t="s">
        <v>31</v>
      </c>
      <c r="E760" s="52"/>
      <c r="F760" s="50">
        <f>C760*E760</f>
        <v>0</v>
      </c>
      <c r="G760" s="61">
        <f>SUM(F757:F760)</f>
        <v>0</v>
      </c>
      <c r="H760" s="59"/>
      <c r="I760" s="59"/>
      <c r="J760" s="59"/>
      <c r="K760" s="59"/>
    </row>
    <row r="761" spans="1:11" s="60" customFormat="1" x14ac:dyDescent="0.2">
      <c r="A761" s="54"/>
      <c r="B761" s="57"/>
      <c r="C761" s="47"/>
      <c r="D761" s="58"/>
      <c r="E761" s="52"/>
      <c r="F761" s="50"/>
      <c r="G761" s="47"/>
      <c r="H761" s="59"/>
      <c r="I761" s="59"/>
      <c r="J761" s="59"/>
      <c r="K761" s="59"/>
    </row>
    <row r="762" spans="1:11" s="60" customFormat="1" x14ac:dyDescent="0.2">
      <c r="A762" s="38" t="s">
        <v>49</v>
      </c>
      <c r="B762" s="39" t="s">
        <v>142</v>
      </c>
      <c r="C762" s="47"/>
      <c r="D762" s="48"/>
      <c r="E762" s="49"/>
      <c r="F762" s="50"/>
      <c r="G762" s="42"/>
      <c r="H762" s="59"/>
      <c r="I762" s="71"/>
      <c r="J762" s="59"/>
      <c r="K762" s="59"/>
    </row>
    <row r="763" spans="1:11" s="60" customFormat="1" ht="15" customHeight="1" x14ac:dyDescent="0.2">
      <c r="A763" s="54" t="s">
        <v>17</v>
      </c>
      <c r="B763" s="57" t="s">
        <v>425</v>
      </c>
      <c r="C763" s="47">
        <v>1.46</v>
      </c>
      <c r="D763" s="58" t="s">
        <v>19</v>
      </c>
      <c r="E763" s="52"/>
      <c r="F763" s="50">
        <f>C763*E763</f>
        <v>0</v>
      </c>
      <c r="G763" s="47"/>
      <c r="H763" s="59"/>
      <c r="I763" s="59"/>
      <c r="J763" s="59"/>
      <c r="K763" s="59"/>
    </row>
    <row r="764" spans="1:11" s="60" customFormat="1" ht="15" customHeight="1" x14ac:dyDescent="0.2">
      <c r="A764" s="54" t="s">
        <v>20</v>
      </c>
      <c r="B764" s="57" t="s">
        <v>426</v>
      </c>
      <c r="C764" s="47">
        <v>22.97</v>
      </c>
      <c r="D764" s="58" t="s">
        <v>19</v>
      </c>
      <c r="E764" s="52"/>
      <c r="F764" s="50">
        <f>C764*E764</f>
        <v>0</v>
      </c>
      <c r="G764" s="61">
        <f>SUM(F763:F764)</f>
        <v>0</v>
      </c>
      <c r="H764" s="59"/>
      <c r="I764" s="59"/>
      <c r="J764" s="59"/>
      <c r="K764" s="59"/>
    </row>
    <row r="765" spans="1:11" s="60" customFormat="1" x14ac:dyDescent="0.2">
      <c r="A765" s="54"/>
      <c r="B765" s="57"/>
      <c r="C765" s="47"/>
      <c r="D765" s="58"/>
      <c r="E765" s="52"/>
      <c r="F765" s="50"/>
      <c r="G765" s="47"/>
      <c r="H765" s="59"/>
      <c r="I765" s="59"/>
      <c r="J765" s="59"/>
      <c r="K765" s="59"/>
    </row>
    <row r="766" spans="1:11" s="60" customFormat="1" x14ac:dyDescent="0.2">
      <c r="A766" s="54"/>
      <c r="B766" s="57"/>
      <c r="C766" s="47"/>
      <c r="D766" s="58"/>
      <c r="E766" s="52"/>
      <c r="F766" s="50"/>
      <c r="G766" s="47"/>
      <c r="H766" s="59"/>
      <c r="I766" s="59"/>
      <c r="J766" s="59"/>
      <c r="K766" s="59"/>
    </row>
    <row r="767" spans="1:11" s="60" customFormat="1" x14ac:dyDescent="0.2">
      <c r="A767" s="38" t="s">
        <v>141</v>
      </c>
      <c r="B767" s="39" t="s">
        <v>157</v>
      </c>
      <c r="C767" s="47"/>
      <c r="D767" s="48"/>
      <c r="E767" s="49"/>
      <c r="F767" s="50"/>
      <c r="G767" s="42"/>
      <c r="H767" s="59"/>
      <c r="I767" s="59"/>
      <c r="J767" s="59"/>
      <c r="K767" s="59"/>
    </row>
    <row r="768" spans="1:11" s="60" customFormat="1" x14ac:dyDescent="0.2">
      <c r="A768" s="54" t="s">
        <v>17</v>
      </c>
      <c r="B768" s="57" t="s">
        <v>159</v>
      </c>
      <c r="C768" s="47">
        <v>62.21</v>
      </c>
      <c r="D768" s="58" t="s">
        <v>19</v>
      </c>
      <c r="E768" s="52"/>
      <c r="F768" s="50">
        <f>C768*E768</f>
        <v>0</v>
      </c>
      <c r="G768" s="47"/>
      <c r="H768" s="59"/>
      <c r="I768" s="59"/>
      <c r="J768" s="59"/>
      <c r="K768" s="59"/>
    </row>
    <row r="769" spans="1:11" s="60" customFormat="1" x14ac:dyDescent="0.2">
      <c r="A769" s="54" t="s">
        <v>20</v>
      </c>
      <c r="B769" s="65" t="s">
        <v>160</v>
      </c>
      <c r="C769" s="47">
        <v>15.46</v>
      </c>
      <c r="D769" s="58" t="s">
        <v>19</v>
      </c>
      <c r="E769" s="52"/>
      <c r="F769" s="50">
        <f>C769*E769</f>
        <v>0</v>
      </c>
      <c r="G769" s="47"/>
      <c r="H769" s="59"/>
      <c r="I769" s="59"/>
      <c r="J769" s="59"/>
      <c r="K769" s="59"/>
    </row>
    <row r="770" spans="1:11" s="60" customFormat="1" x14ac:dyDescent="0.2">
      <c r="A770" s="54" t="s">
        <v>201</v>
      </c>
      <c r="B770" s="57" t="s">
        <v>161</v>
      </c>
      <c r="C770" s="47">
        <f>C769</f>
        <v>15.46</v>
      </c>
      <c r="D770" s="58" t="s">
        <v>19</v>
      </c>
      <c r="E770" s="52"/>
      <c r="F770" s="50">
        <f>C770*E770</f>
        <v>0</v>
      </c>
      <c r="G770" s="47"/>
      <c r="H770" s="59"/>
      <c r="I770" s="59"/>
      <c r="J770" s="59"/>
      <c r="K770" s="59"/>
    </row>
    <row r="771" spans="1:11" s="60" customFormat="1" x14ac:dyDescent="0.2">
      <c r="A771" s="54" t="s">
        <v>174</v>
      </c>
      <c r="B771" s="57" t="s">
        <v>427</v>
      </c>
      <c r="C771" s="47">
        <v>11.79</v>
      </c>
      <c r="D771" s="58" t="s">
        <v>19</v>
      </c>
      <c r="E771" s="52"/>
      <c r="F771" s="50">
        <f>C771*E771</f>
        <v>0</v>
      </c>
      <c r="H771" s="59"/>
      <c r="I771" s="59"/>
      <c r="J771" s="59"/>
      <c r="K771" s="59"/>
    </row>
    <row r="772" spans="1:11" s="60" customFormat="1" x14ac:dyDescent="0.2">
      <c r="A772" s="54" t="s">
        <v>204</v>
      </c>
      <c r="B772" s="57" t="s">
        <v>324</v>
      </c>
      <c r="C772" s="47">
        <v>102.72</v>
      </c>
      <c r="D772" s="58" t="s">
        <v>163</v>
      </c>
      <c r="E772" s="52"/>
      <c r="F772" s="50">
        <f>C772*E772</f>
        <v>0</v>
      </c>
      <c r="G772" s="61">
        <f>SUM(F768:F772)</f>
        <v>0</v>
      </c>
      <c r="H772" s="59"/>
      <c r="I772" s="59"/>
      <c r="J772" s="59"/>
      <c r="K772" s="59"/>
    </row>
    <row r="773" spans="1:11" s="60" customFormat="1" x14ac:dyDescent="0.2">
      <c r="B773" s="57"/>
      <c r="C773" s="47"/>
      <c r="D773" s="58"/>
      <c r="E773" s="52"/>
      <c r="F773" s="50"/>
      <c r="G773" s="47"/>
      <c r="H773" s="59"/>
      <c r="I773" s="59"/>
      <c r="J773" s="59"/>
      <c r="K773" s="59"/>
    </row>
    <row r="774" spans="1:11" s="60" customFormat="1" x14ac:dyDescent="0.2">
      <c r="A774" s="74" t="s">
        <v>156</v>
      </c>
      <c r="B774" s="62" t="s">
        <v>242</v>
      </c>
      <c r="C774" s="47"/>
      <c r="D774" s="58"/>
      <c r="E774" s="52"/>
      <c r="F774" s="50"/>
      <c r="G774" s="47"/>
      <c r="H774" s="59"/>
      <c r="I774" s="59"/>
      <c r="J774" s="59"/>
      <c r="K774" s="59"/>
    </row>
    <row r="775" spans="1:11" s="60" customFormat="1" x14ac:dyDescent="0.2">
      <c r="A775" s="54" t="s">
        <v>17</v>
      </c>
      <c r="B775" s="57" t="s">
        <v>428</v>
      </c>
      <c r="C775" s="47">
        <v>11.79</v>
      </c>
      <c r="D775" s="58" t="s">
        <v>19</v>
      </c>
      <c r="E775" s="52"/>
      <c r="F775" s="50">
        <f>C775*E775</f>
        <v>0</v>
      </c>
      <c r="G775" s="47"/>
      <c r="H775" s="59"/>
      <c r="I775" s="59"/>
      <c r="J775" s="59"/>
      <c r="K775" s="59"/>
    </row>
    <row r="776" spans="1:11" s="60" customFormat="1" x14ac:dyDescent="0.2">
      <c r="A776" s="54" t="s">
        <v>20</v>
      </c>
      <c r="B776" s="57" t="s">
        <v>245</v>
      </c>
      <c r="C776" s="47">
        <f>C768</f>
        <v>62.21</v>
      </c>
      <c r="D776" s="58" t="s">
        <v>19</v>
      </c>
      <c r="E776" s="52"/>
      <c r="F776" s="50">
        <f>C776*E776</f>
        <v>0</v>
      </c>
      <c r="G776" s="61">
        <f>SUM(F775:F776)</f>
        <v>0</v>
      </c>
      <c r="H776" s="59"/>
      <c r="I776" s="59"/>
      <c r="J776" s="59"/>
      <c r="K776" s="59"/>
    </row>
    <row r="777" spans="1:11" s="60" customFormat="1" x14ac:dyDescent="0.2">
      <c r="A777" s="54"/>
      <c r="B777" s="57"/>
      <c r="C777" s="47"/>
      <c r="D777" s="58"/>
      <c r="E777" s="52"/>
      <c r="F777" s="50"/>
      <c r="G777" s="61"/>
      <c r="H777" s="59"/>
      <c r="I777" s="59"/>
      <c r="J777" s="59"/>
      <c r="K777" s="59"/>
    </row>
    <row r="778" spans="1:11" s="60" customFormat="1" ht="13.5" customHeight="1" x14ac:dyDescent="0.2">
      <c r="A778" s="54"/>
      <c r="B778" s="322" t="s">
        <v>429</v>
      </c>
      <c r="C778" s="322"/>
      <c r="D778" s="322"/>
      <c r="E778" s="322"/>
      <c r="F778" s="41" t="s">
        <v>292</v>
      </c>
      <c r="G778" s="61">
        <f>SUM(G754:G776)</f>
        <v>0</v>
      </c>
      <c r="H778" s="59"/>
      <c r="I778" s="59"/>
      <c r="J778" s="59"/>
      <c r="K778" s="59"/>
    </row>
    <row r="779" spans="1:11" s="60" customFormat="1" x14ac:dyDescent="0.2">
      <c r="A779" s="54"/>
      <c r="B779" s="57"/>
      <c r="C779" s="47"/>
      <c r="D779" s="58"/>
      <c r="E779" s="52"/>
      <c r="F779" s="50"/>
      <c r="G779" s="47"/>
      <c r="H779" s="59"/>
      <c r="I779" s="59"/>
      <c r="J779" s="59"/>
      <c r="K779" s="59"/>
    </row>
    <row r="780" spans="1:11" s="60" customFormat="1" ht="12.75" customHeight="1" x14ac:dyDescent="0.2">
      <c r="A780" s="11"/>
      <c r="B780" s="324" t="s">
        <v>430</v>
      </c>
      <c r="C780" s="324"/>
      <c r="D780" s="119"/>
      <c r="E780" s="103"/>
      <c r="F780" s="104"/>
      <c r="G780" s="7"/>
      <c r="H780" s="59"/>
      <c r="I780" s="59"/>
      <c r="J780" s="59"/>
      <c r="K780" s="59"/>
    </row>
    <row r="781" spans="1:11" s="60" customFormat="1" x14ac:dyDescent="0.2">
      <c r="A781" s="11"/>
      <c r="B781" s="105"/>
      <c r="C781" s="102"/>
      <c r="D781" s="102"/>
      <c r="E781" s="103"/>
      <c r="F781" s="104"/>
      <c r="G781" s="7"/>
      <c r="H781" s="59"/>
      <c r="I781" s="59"/>
      <c r="J781" s="59"/>
      <c r="K781" s="59"/>
    </row>
    <row r="782" spans="1:11" s="60" customFormat="1" x14ac:dyDescent="0.2">
      <c r="A782" s="38" t="s">
        <v>15</v>
      </c>
      <c r="B782" s="39" t="s">
        <v>16</v>
      </c>
      <c r="C782" s="40"/>
      <c r="D782" s="40"/>
      <c r="E782" s="41"/>
      <c r="F782" s="42"/>
      <c r="G782" s="42"/>
      <c r="H782" s="59"/>
      <c r="I782" s="59"/>
      <c r="J782" s="59"/>
      <c r="K782" s="59"/>
    </row>
    <row r="783" spans="1:11" s="60" customFormat="1" x14ac:dyDescent="0.2">
      <c r="A783" s="45" t="s">
        <v>17</v>
      </c>
      <c r="B783" s="46" t="s">
        <v>23</v>
      </c>
      <c r="C783" s="47">
        <v>1</v>
      </c>
      <c r="D783" s="48" t="s">
        <v>239</v>
      </c>
      <c r="E783" s="49"/>
      <c r="F783" s="50">
        <f>C783*E783</f>
        <v>0</v>
      </c>
      <c r="G783" s="42">
        <f>SUM(F783:F783)</f>
        <v>0</v>
      </c>
      <c r="H783" s="59"/>
      <c r="I783" s="59"/>
      <c r="J783" s="59"/>
      <c r="K783" s="59"/>
    </row>
    <row r="784" spans="1:11" s="60" customFormat="1" x14ac:dyDescent="0.2">
      <c r="A784" s="54"/>
      <c r="B784" s="46"/>
      <c r="C784" s="47"/>
      <c r="D784" s="48"/>
      <c r="E784" s="49"/>
      <c r="F784" s="50"/>
      <c r="G784" s="42"/>
      <c r="H784" s="59"/>
      <c r="I784" s="59"/>
      <c r="J784" s="59"/>
      <c r="K784" s="59"/>
    </row>
    <row r="785" spans="1:11" s="60" customFormat="1" x14ac:dyDescent="0.2">
      <c r="A785" s="38" t="s">
        <v>44</v>
      </c>
      <c r="B785" s="39" t="s">
        <v>45</v>
      </c>
      <c r="C785" s="47"/>
      <c r="D785" s="48"/>
      <c r="E785" s="49"/>
      <c r="F785" s="50"/>
      <c r="G785" s="42"/>
      <c r="H785" s="59"/>
      <c r="I785" s="59"/>
      <c r="J785" s="59"/>
      <c r="K785" s="59"/>
    </row>
    <row r="786" spans="1:11" s="60" customFormat="1" x14ac:dyDescent="0.2">
      <c r="A786" s="54" t="s">
        <v>17</v>
      </c>
      <c r="B786" s="57" t="s">
        <v>47</v>
      </c>
      <c r="C786" s="47">
        <v>248.74</v>
      </c>
      <c r="D786" s="58" t="s">
        <v>31</v>
      </c>
      <c r="E786" s="52"/>
      <c r="F786" s="50">
        <f>C786*E786</f>
        <v>0</v>
      </c>
      <c r="G786" s="47"/>
      <c r="H786" s="59"/>
      <c r="I786" s="59"/>
      <c r="J786" s="59"/>
      <c r="K786" s="59"/>
    </row>
    <row r="787" spans="1:11" s="60" customFormat="1" x14ac:dyDescent="0.2">
      <c r="A787" s="54" t="s">
        <v>20</v>
      </c>
      <c r="B787" s="57" t="s">
        <v>350</v>
      </c>
      <c r="C787" s="47">
        <v>29.14</v>
      </c>
      <c r="D787" s="58" t="s">
        <v>19</v>
      </c>
      <c r="E787" s="52"/>
      <c r="F787" s="50">
        <f>C789*E787</f>
        <v>0</v>
      </c>
      <c r="G787" s="47"/>
      <c r="H787" s="59"/>
      <c r="I787" s="59"/>
      <c r="J787" s="59"/>
      <c r="K787" s="59"/>
    </row>
    <row r="788" spans="1:11" s="60" customFormat="1" x14ac:dyDescent="0.2">
      <c r="A788" s="54" t="s">
        <v>22</v>
      </c>
      <c r="B788" s="57" t="s">
        <v>284</v>
      </c>
      <c r="C788" s="47">
        <v>14.85</v>
      </c>
      <c r="D788" s="58" t="s">
        <v>31</v>
      </c>
      <c r="E788" s="52"/>
      <c r="F788" s="50">
        <f>C788*E788</f>
        <v>0</v>
      </c>
      <c r="G788" s="47"/>
      <c r="H788" s="59"/>
      <c r="I788" s="59"/>
      <c r="J788" s="59"/>
      <c r="K788" s="59"/>
    </row>
    <row r="789" spans="1:11" s="60" customFormat="1" x14ac:dyDescent="0.2">
      <c r="A789" s="54" t="s">
        <v>24</v>
      </c>
      <c r="B789" s="57" t="s">
        <v>48</v>
      </c>
      <c r="C789" s="47">
        <v>323.36</v>
      </c>
      <c r="D789" s="58" t="s">
        <v>31</v>
      </c>
      <c r="E789" s="52"/>
      <c r="F789" s="50">
        <f>C789*E789</f>
        <v>0</v>
      </c>
      <c r="G789" s="61">
        <f>SUM(F786:F789)</f>
        <v>0</v>
      </c>
      <c r="H789" s="59"/>
      <c r="I789" s="59"/>
      <c r="J789" s="59"/>
      <c r="K789" s="59"/>
    </row>
    <row r="790" spans="1:11" s="60" customFormat="1" x14ac:dyDescent="0.2">
      <c r="A790" s="54"/>
      <c r="B790" s="57"/>
      <c r="C790" s="47"/>
      <c r="D790" s="58"/>
      <c r="E790" s="52"/>
      <c r="F790" s="50"/>
      <c r="G790" s="47"/>
      <c r="H790" s="59"/>
      <c r="I790" s="59"/>
      <c r="J790" s="59"/>
      <c r="K790" s="59"/>
    </row>
    <row r="791" spans="1:11" s="60" customFormat="1" x14ac:dyDescent="0.2">
      <c r="A791" s="38" t="s">
        <v>49</v>
      </c>
      <c r="B791" s="39" t="s">
        <v>50</v>
      </c>
      <c r="C791" s="47"/>
      <c r="D791" s="48"/>
      <c r="E791" s="49"/>
      <c r="F791" s="50"/>
      <c r="G791" s="42"/>
      <c r="H791" s="59"/>
      <c r="I791" s="59"/>
      <c r="J791" s="59"/>
      <c r="K791" s="59"/>
    </row>
    <row r="792" spans="1:11" s="60" customFormat="1" x14ac:dyDescent="0.2">
      <c r="A792" s="54" t="s">
        <v>17</v>
      </c>
      <c r="B792" s="106" t="s">
        <v>431</v>
      </c>
      <c r="C792" s="107">
        <v>18.559999999999999</v>
      </c>
      <c r="D792" s="108" t="s">
        <v>31</v>
      </c>
      <c r="E792" s="52"/>
      <c r="F792" s="50">
        <f t="shared" ref="F792" si="38">C792*E792</f>
        <v>0</v>
      </c>
      <c r="G792" s="47"/>
      <c r="H792" s="59"/>
      <c r="I792" s="59"/>
      <c r="J792" s="59"/>
      <c r="K792" s="59"/>
    </row>
    <row r="793" spans="1:11" s="60" customFormat="1" x14ac:dyDescent="0.2">
      <c r="A793" s="109" t="s">
        <v>20</v>
      </c>
      <c r="B793" s="57" t="s">
        <v>432</v>
      </c>
      <c r="C793" s="107">
        <v>10.94</v>
      </c>
      <c r="D793" s="108" t="s">
        <v>31</v>
      </c>
      <c r="E793" s="52"/>
      <c r="F793" s="50">
        <f>C793*E793</f>
        <v>0</v>
      </c>
      <c r="G793" s="47"/>
      <c r="H793" s="59"/>
      <c r="I793" s="59"/>
      <c r="J793" s="59"/>
      <c r="K793" s="59"/>
    </row>
    <row r="794" spans="1:11" s="60" customFormat="1" x14ac:dyDescent="0.2">
      <c r="A794" s="109" t="s">
        <v>22</v>
      </c>
      <c r="B794" s="57" t="s">
        <v>433</v>
      </c>
      <c r="C794" s="47">
        <v>13</v>
      </c>
      <c r="D794" s="58" t="s">
        <v>31</v>
      </c>
      <c r="E794" s="52"/>
      <c r="F794" s="50">
        <f>C794*E794</f>
        <v>0</v>
      </c>
      <c r="G794" s="61">
        <f>SUM(F792:F794)</f>
        <v>0</v>
      </c>
      <c r="H794" s="59"/>
      <c r="I794" s="59"/>
      <c r="J794" s="59"/>
      <c r="K794" s="59"/>
    </row>
    <row r="795" spans="1:11" s="60" customFormat="1" x14ac:dyDescent="0.2">
      <c r="A795" s="54"/>
      <c r="B795" s="57"/>
      <c r="C795" s="47"/>
      <c r="D795" s="58"/>
      <c r="E795" s="52"/>
      <c r="F795" s="50"/>
      <c r="G795" s="47"/>
      <c r="H795" s="59"/>
      <c r="I795" s="59"/>
      <c r="J795" s="59"/>
      <c r="K795" s="59"/>
    </row>
    <row r="796" spans="1:11" s="60" customFormat="1" x14ac:dyDescent="0.2">
      <c r="A796" s="38" t="s">
        <v>141</v>
      </c>
      <c r="B796" s="39" t="s">
        <v>157</v>
      </c>
      <c r="C796" s="47"/>
      <c r="D796" s="48"/>
      <c r="E796" s="49"/>
      <c r="F796" s="50"/>
      <c r="G796" s="42"/>
      <c r="H796" s="59"/>
      <c r="I796" s="71"/>
      <c r="J796" s="59"/>
      <c r="K796" s="59"/>
    </row>
    <row r="797" spans="1:11" s="60" customFormat="1" x14ac:dyDescent="0.2">
      <c r="A797" s="54" t="s">
        <v>17</v>
      </c>
      <c r="B797" s="57" t="s">
        <v>434</v>
      </c>
      <c r="C797" s="47">
        <v>164.36</v>
      </c>
      <c r="D797" s="58" t="s">
        <v>19</v>
      </c>
      <c r="E797" s="52"/>
      <c r="F797" s="50">
        <f>C797*E797</f>
        <v>0</v>
      </c>
      <c r="G797" s="47"/>
      <c r="H797" s="59"/>
      <c r="I797" s="59"/>
      <c r="J797" s="59"/>
      <c r="K797" s="59"/>
    </row>
    <row r="798" spans="1:11" s="60" customFormat="1" x14ac:dyDescent="0.2">
      <c r="A798" s="54" t="s">
        <v>20</v>
      </c>
      <c r="B798" s="57" t="s">
        <v>435</v>
      </c>
      <c r="C798" s="47">
        <v>36.799999999999997</v>
      </c>
      <c r="D798" s="58" t="s">
        <v>19</v>
      </c>
      <c r="E798" s="52"/>
      <c r="F798" s="50">
        <f>C798*E798</f>
        <v>0</v>
      </c>
      <c r="G798" s="47"/>
      <c r="H798" s="59"/>
      <c r="I798" s="59"/>
      <c r="J798" s="59"/>
      <c r="K798" s="59"/>
    </row>
    <row r="799" spans="1:11" s="60" customFormat="1" x14ac:dyDescent="0.2">
      <c r="A799" s="54" t="s">
        <v>22</v>
      </c>
      <c r="B799" s="57" t="s">
        <v>324</v>
      </c>
      <c r="C799" s="47">
        <v>5.6</v>
      </c>
      <c r="D799" s="58" t="s">
        <v>163</v>
      </c>
      <c r="E799" s="52"/>
      <c r="F799" s="50">
        <f>C799*E799</f>
        <v>0</v>
      </c>
      <c r="H799" s="59"/>
      <c r="I799" s="59"/>
      <c r="J799" s="59"/>
      <c r="K799" s="59"/>
    </row>
    <row r="800" spans="1:11" s="60" customFormat="1" x14ac:dyDescent="0.2">
      <c r="A800" s="45" t="s">
        <v>24</v>
      </c>
      <c r="B800" s="57" t="s">
        <v>436</v>
      </c>
      <c r="C800" s="47">
        <v>65</v>
      </c>
      <c r="D800" s="58" t="s">
        <v>19</v>
      </c>
      <c r="E800" s="52"/>
      <c r="F800" s="50">
        <f>C800*E800</f>
        <v>0</v>
      </c>
      <c r="G800" s="61">
        <f>SUM(F797:F800)</f>
        <v>0</v>
      </c>
      <c r="H800" s="59"/>
      <c r="I800" s="59"/>
      <c r="J800" s="59"/>
      <c r="K800" s="59"/>
    </row>
    <row r="801" spans="1:11" s="60" customFormat="1" x14ac:dyDescent="0.2">
      <c r="A801" s="45"/>
      <c r="B801" s="57"/>
      <c r="C801" s="47"/>
      <c r="D801" s="58"/>
      <c r="E801" s="52"/>
      <c r="F801" s="50"/>
      <c r="G801" s="61"/>
      <c r="H801" s="59"/>
      <c r="I801" s="59"/>
      <c r="J801" s="59"/>
      <c r="K801" s="59"/>
    </row>
    <row r="802" spans="1:11" s="60" customFormat="1" x14ac:dyDescent="0.2">
      <c r="A802" s="74" t="s">
        <v>156</v>
      </c>
      <c r="B802" s="62" t="s">
        <v>247</v>
      </c>
      <c r="C802" s="47"/>
      <c r="D802" s="58"/>
      <c r="E802" s="52"/>
      <c r="F802" s="50"/>
      <c r="G802" s="47"/>
      <c r="H802" s="59"/>
      <c r="I802" s="59"/>
      <c r="J802" s="59"/>
      <c r="K802" s="59"/>
    </row>
    <row r="803" spans="1:11" s="60" customFormat="1" x14ac:dyDescent="0.2">
      <c r="A803" s="54" t="s">
        <v>17</v>
      </c>
      <c r="B803" s="57" t="s">
        <v>437</v>
      </c>
      <c r="C803" s="47">
        <v>1</v>
      </c>
      <c r="D803" s="58" t="s">
        <v>26</v>
      </c>
      <c r="E803" s="52"/>
      <c r="F803" s="50">
        <f>C803*E803</f>
        <v>0</v>
      </c>
      <c r="G803" s="47"/>
      <c r="H803" s="59"/>
      <c r="I803" s="59"/>
      <c r="J803" s="59"/>
      <c r="K803" s="59"/>
    </row>
    <row r="804" spans="1:11" s="60" customFormat="1" x14ac:dyDescent="0.2">
      <c r="A804" s="54" t="s">
        <v>20</v>
      </c>
      <c r="B804" s="65" t="s">
        <v>438</v>
      </c>
      <c r="C804" s="66">
        <v>1</v>
      </c>
      <c r="D804" s="67" t="s">
        <v>26</v>
      </c>
      <c r="E804" s="52"/>
      <c r="F804" s="50">
        <f>C804*E804</f>
        <v>0</v>
      </c>
      <c r="G804" s="47"/>
      <c r="H804" s="59"/>
      <c r="I804" s="59"/>
      <c r="J804" s="59"/>
      <c r="K804" s="59"/>
    </row>
    <row r="805" spans="1:11" s="60" customFormat="1" x14ac:dyDescent="0.2">
      <c r="A805" s="54" t="s">
        <v>22</v>
      </c>
      <c r="B805" s="65" t="s">
        <v>439</v>
      </c>
      <c r="C805" s="66">
        <v>4</v>
      </c>
      <c r="D805" s="67" t="s">
        <v>26</v>
      </c>
      <c r="E805" s="52"/>
      <c r="F805" s="50">
        <f>C805*E805</f>
        <v>0</v>
      </c>
      <c r="G805" s="47"/>
      <c r="H805" s="59"/>
      <c r="I805" s="59"/>
      <c r="J805" s="59"/>
      <c r="K805" s="59"/>
    </row>
    <row r="806" spans="1:11" s="60" customFormat="1" x14ac:dyDescent="0.2">
      <c r="A806" s="54" t="s">
        <v>24</v>
      </c>
      <c r="B806" s="57" t="s">
        <v>440</v>
      </c>
      <c r="C806" s="47">
        <v>1</v>
      </c>
      <c r="D806" s="58" t="s">
        <v>239</v>
      </c>
      <c r="E806" s="52"/>
      <c r="F806" s="50">
        <f t="shared" ref="F806:F807" si="39">C806*E806</f>
        <v>0</v>
      </c>
      <c r="G806" s="47"/>
      <c r="H806" s="59"/>
      <c r="I806" s="59"/>
      <c r="J806" s="59"/>
      <c r="K806" s="59"/>
    </row>
    <row r="807" spans="1:11" s="60" customFormat="1" x14ac:dyDescent="0.2">
      <c r="A807" s="76" t="s">
        <v>27</v>
      </c>
      <c r="B807" s="65" t="s">
        <v>441</v>
      </c>
      <c r="C807" s="66">
        <v>1</v>
      </c>
      <c r="D807" s="67" t="s">
        <v>239</v>
      </c>
      <c r="E807" s="52"/>
      <c r="F807" s="50">
        <f t="shared" si="39"/>
        <v>0</v>
      </c>
      <c r="G807" s="61">
        <f>SUM(F803:F807)</f>
        <v>0</v>
      </c>
      <c r="H807" s="59"/>
      <c r="I807" s="59"/>
      <c r="J807" s="59"/>
      <c r="K807" s="59"/>
    </row>
    <row r="808" spans="1:11" s="60" customFormat="1" x14ac:dyDescent="0.2">
      <c r="A808" s="54"/>
      <c r="B808" s="57"/>
      <c r="C808" s="47"/>
      <c r="D808" s="58"/>
      <c r="E808" s="52"/>
      <c r="F808" s="47"/>
      <c r="G808" s="47"/>
      <c r="H808" s="59"/>
      <c r="I808" s="59"/>
      <c r="J808" s="59"/>
      <c r="K808" s="59"/>
    </row>
    <row r="809" spans="1:11" s="60" customFormat="1" ht="13.5" customHeight="1" x14ac:dyDescent="0.2">
      <c r="A809" s="54"/>
      <c r="B809" s="322" t="s">
        <v>442</v>
      </c>
      <c r="C809" s="322"/>
      <c r="D809" s="322"/>
      <c r="E809" s="322"/>
      <c r="F809" s="41" t="s">
        <v>292</v>
      </c>
      <c r="G809" s="61">
        <f>SUM(G783:G807)</f>
        <v>0</v>
      </c>
      <c r="H809" s="59"/>
      <c r="I809" s="59"/>
      <c r="J809" s="59"/>
      <c r="K809" s="59"/>
    </row>
    <row r="810" spans="1:11" s="60" customFormat="1" x14ac:dyDescent="0.2">
      <c r="A810" s="54"/>
      <c r="B810" s="57"/>
      <c r="C810" s="47"/>
      <c r="D810" s="58"/>
      <c r="E810" s="52"/>
      <c r="F810" s="50"/>
      <c r="G810" s="47"/>
      <c r="H810" s="59"/>
      <c r="I810" s="59"/>
      <c r="J810" s="59"/>
      <c r="K810" s="59"/>
    </row>
    <row r="811" spans="1:11" s="60" customFormat="1" x14ac:dyDescent="0.2">
      <c r="A811" s="54"/>
      <c r="B811" s="57"/>
      <c r="C811" s="47"/>
      <c r="D811" s="58"/>
      <c r="E811" s="52"/>
      <c r="F811" s="50"/>
      <c r="G811" s="47"/>
      <c r="H811" s="59"/>
      <c r="I811" s="59"/>
      <c r="J811" s="59"/>
      <c r="K811" s="59"/>
    </row>
    <row r="812" spans="1:11" s="60" customFormat="1" x14ac:dyDescent="0.2">
      <c r="A812" s="54"/>
      <c r="B812" s="57"/>
      <c r="C812" s="47"/>
      <c r="D812" s="58"/>
      <c r="E812" s="52"/>
      <c r="F812" s="50"/>
      <c r="G812" s="47"/>
      <c r="H812" s="59"/>
      <c r="I812" s="59"/>
      <c r="J812" s="59"/>
      <c r="K812" s="59"/>
    </row>
    <row r="813" spans="1:11" s="60" customFormat="1" x14ac:dyDescent="0.2">
      <c r="A813" s="54"/>
      <c r="B813" s="57"/>
      <c r="C813" s="47"/>
      <c r="D813" s="58"/>
      <c r="E813" s="52"/>
      <c r="F813" s="50"/>
      <c r="G813" s="47"/>
      <c r="H813" s="59"/>
      <c r="I813" s="59"/>
      <c r="J813" s="59"/>
      <c r="K813" s="59"/>
    </row>
    <row r="814" spans="1:11" s="60" customFormat="1" x14ac:dyDescent="0.2">
      <c r="A814" s="54"/>
      <c r="B814" s="57"/>
      <c r="C814" s="47"/>
      <c r="D814" s="58"/>
      <c r="E814" s="52"/>
      <c r="F814" s="50"/>
      <c r="G814" s="47"/>
      <c r="H814" s="59"/>
      <c r="I814" s="59"/>
      <c r="J814" s="59"/>
      <c r="K814" s="59"/>
    </row>
    <row r="815" spans="1:11" s="60" customFormat="1" x14ac:dyDescent="0.2">
      <c r="A815" s="54"/>
      <c r="B815" s="57"/>
      <c r="C815" s="47"/>
      <c r="D815" s="58"/>
      <c r="E815" s="52"/>
      <c r="F815" s="50"/>
      <c r="G815" s="47"/>
      <c r="H815" s="59"/>
      <c r="I815" s="59"/>
      <c r="J815" s="59"/>
      <c r="K815" s="59"/>
    </row>
    <row r="816" spans="1:11" s="60" customFormat="1" x14ac:dyDescent="0.2">
      <c r="A816" s="54"/>
      <c r="B816" s="57"/>
      <c r="C816" s="47"/>
      <c r="D816" s="58"/>
      <c r="E816" s="52"/>
      <c r="F816" s="50"/>
      <c r="G816" s="47"/>
      <c r="H816" s="59"/>
      <c r="I816" s="59"/>
      <c r="J816" s="59"/>
      <c r="K816" s="59"/>
    </row>
    <row r="817" spans="1:11" s="60" customFormat="1" ht="28.5" customHeight="1" x14ac:dyDescent="0.2">
      <c r="A817" s="11"/>
      <c r="B817" s="324" t="s">
        <v>443</v>
      </c>
      <c r="C817" s="324"/>
      <c r="D817" s="324"/>
      <c r="E817" s="119"/>
      <c r="F817" s="104"/>
      <c r="G817" s="7"/>
      <c r="H817" s="59"/>
      <c r="I817" s="59"/>
      <c r="J817" s="59"/>
      <c r="K817" s="59"/>
    </row>
    <row r="818" spans="1:11" s="60" customFormat="1" x14ac:dyDescent="0.2">
      <c r="A818" s="11"/>
      <c r="B818" s="105"/>
      <c r="C818" s="102"/>
      <c r="D818" s="102"/>
      <c r="E818" s="103"/>
      <c r="F818" s="104"/>
      <c r="G818" s="7"/>
      <c r="H818" s="59"/>
      <c r="I818" s="59"/>
      <c r="J818" s="59"/>
      <c r="K818" s="59"/>
    </row>
    <row r="819" spans="1:11" s="60" customFormat="1" x14ac:dyDescent="0.2">
      <c r="A819" s="38" t="s">
        <v>15</v>
      </c>
      <c r="B819" s="39" t="s">
        <v>16</v>
      </c>
      <c r="C819" s="40"/>
      <c r="D819" s="40"/>
      <c r="E819" s="41"/>
      <c r="F819" s="42"/>
      <c r="G819" s="42"/>
      <c r="H819" s="59"/>
      <c r="I819" s="59"/>
      <c r="J819" s="59"/>
      <c r="K819" s="59"/>
    </row>
    <row r="820" spans="1:11" s="60" customFormat="1" x14ac:dyDescent="0.2">
      <c r="A820" s="45" t="s">
        <v>17</v>
      </c>
      <c r="B820" s="46" t="s">
        <v>23</v>
      </c>
      <c r="C820" s="47">
        <v>1</v>
      </c>
      <c r="D820" s="48" t="s">
        <v>239</v>
      </c>
      <c r="E820" s="49"/>
      <c r="F820" s="50">
        <f>C820*E820</f>
        <v>0</v>
      </c>
      <c r="G820" s="42">
        <f>SUM(F820:F820)</f>
        <v>0</v>
      </c>
      <c r="H820" s="59"/>
      <c r="I820" s="59"/>
      <c r="J820" s="59"/>
      <c r="K820" s="59"/>
    </row>
    <row r="821" spans="1:11" s="60" customFormat="1" x14ac:dyDescent="0.2">
      <c r="A821" s="45"/>
      <c r="B821" s="46"/>
      <c r="C821" s="47"/>
      <c r="D821" s="48"/>
      <c r="E821" s="49"/>
      <c r="F821" s="50"/>
      <c r="G821" s="42"/>
      <c r="H821" s="59"/>
      <c r="I821" s="59"/>
      <c r="J821" s="59"/>
      <c r="K821" s="59"/>
    </row>
    <row r="822" spans="1:11" s="60" customFormat="1" x14ac:dyDescent="0.2">
      <c r="A822" s="38" t="s">
        <v>44</v>
      </c>
      <c r="B822" s="39" t="s">
        <v>45</v>
      </c>
      <c r="C822" s="47"/>
      <c r="D822" s="48"/>
      <c r="E822" s="49"/>
      <c r="F822" s="50"/>
      <c r="G822" s="42"/>
      <c r="H822" s="59"/>
      <c r="I822" s="59"/>
      <c r="J822" s="59"/>
      <c r="K822" s="59"/>
    </row>
    <row r="823" spans="1:11" s="60" customFormat="1" x14ac:dyDescent="0.2">
      <c r="A823" s="54" t="s">
        <v>17</v>
      </c>
      <c r="B823" s="57" t="s">
        <v>47</v>
      </c>
      <c r="C823" s="47">
        <v>248.74</v>
      </c>
      <c r="D823" s="58" t="s">
        <v>31</v>
      </c>
      <c r="E823" s="52"/>
      <c r="F823" s="50">
        <f>C823*E823</f>
        <v>0</v>
      </c>
      <c r="G823" s="47"/>
      <c r="H823" s="59"/>
      <c r="I823" s="59"/>
      <c r="J823" s="59"/>
      <c r="K823" s="59"/>
    </row>
    <row r="824" spans="1:11" s="60" customFormat="1" x14ac:dyDescent="0.2">
      <c r="A824" s="54" t="s">
        <v>20</v>
      </c>
      <c r="B824" s="57" t="s">
        <v>350</v>
      </c>
      <c r="C824" s="47">
        <v>29.14</v>
      </c>
      <c r="D824" s="58" t="s">
        <v>19</v>
      </c>
      <c r="E824" s="52"/>
      <c r="F824" s="50">
        <f>C826*E824</f>
        <v>0</v>
      </c>
      <c r="G824" s="47"/>
      <c r="H824" s="59"/>
      <c r="I824" s="59"/>
      <c r="J824" s="59"/>
      <c r="K824" s="59"/>
    </row>
    <row r="825" spans="1:11" s="60" customFormat="1" x14ac:dyDescent="0.2">
      <c r="A825" s="54" t="s">
        <v>22</v>
      </c>
      <c r="B825" s="57" t="s">
        <v>284</v>
      </c>
      <c r="C825" s="47">
        <v>14.85</v>
      </c>
      <c r="D825" s="58" t="s">
        <v>31</v>
      </c>
      <c r="E825" s="52"/>
      <c r="F825" s="50">
        <f>C825*E825</f>
        <v>0</v>
      </c>
      <c r="G825" s="47"/>
      <c r="H825" s="59"/>
      <c r="I825" s="59"/>
      <c r="J825" s="59"/>
      <c r="K825" s="59"/>
    </row>
    <row r="826" spans="1:11" s="60" customFormat="1" x14ac:dyDescent="0.2">
      <c r="A826" s="54" t="s">
        <v>24</v>
      </c>
      <c r="B826" s="57" t="s">
        <v>48</v>
      </c>
      <c r="C826" s="47">
        <v>323.36</v>
      </c>
      <c r="D826" s="58" t="s">
        <v>31</v>
      </c>
      <c r="E826" s="52"/>
      <c r="F826" s="50">
        <f>C826*E826</f>
        <v>0</v>
      </c>
      <c r="G826" s="61">
        <f>SUM(F823:F826)</f>
        <v>0</v>
      </c>
      <c r="H826" s="59"/>
      <c r="I826" s="59"/>
      <c r="J826" s="59"/>
      <c r="K826" s="59"/>
    </row>
    <row r="827" spans="1:11" s="60" customFormat="1" x14ac:dyDescent="0.2">
      <c r="A827" s="54"/>
      <c r="B827" s="57"/>
      <c r="C827" s="47"/>
      <c r="D827" s="58"/>
      <c r="E827" s="52"/>
      <c r="F827" s="50"/>
      <c r="G827" s="47"/>
      <c r="H827" s="59"/>
      <c r="I827" s="59"/>
      <c r="J827" s="59"/>
      <c r="K827" s="59"/>
    </row>
    <row r="828" spans="1:11" s="60" customFormat="1" x14ac:dyDescent="0.2">
      <c r="A828" s="38" t="s">
        <v>49</v>
      </c>
      <c r="B828" s="39" t="s">
        <v>50</v>
      </c>
      <c r="C828" s="47"/>
      <c r="D828" s="48"/>
      <c r="E828" s="49"/>
      <c r="F828" s="50"/>
      <c r="G828" s="42"/>
      <c r="H828" s="59"/>
      <c r="I828" s="59"/>
      <c r="J828" s="59"/>
      <c r="K828" s="59"/>
    </row>
    <row r="829" spans="1:11" s="60" customFormat="1" x14ac:dyDescent="0.2">
      <c r="A829" s="54" t="s">
        <v>17</v>
      </c>
      <c r="B829" s="106" t="s">
        <v>431</v>
      </c>
      <c r="C829" s="107">
        <v>18.559999999999999</v>
      </c>
      <c r="D829" s="108" t="s">
        <v>31</v>
      </c>
      <c r="E829" s="52"/>
      <c r="F829" s="50">
        <f t="shared" ref="F829" si="40">C829*E829</f>
        <v>0</v>
      </c>
      <c r="G829" s="47"/>
      <c r="H829" s="59"/>
      <c r="I829" s="59"/>
      <c r="J829" s="59"/>
      <c r="K829" s="59"/>
    </row>
    <row r="830" spans="1:11" s="60" customFormat="1" x14ac:dyDescent="0.2">
      <c r="A830" s="109" t="s">
        <v>20</v>
      </c>
      <c r="B830" s="57" t="s">
        <v>432</v>
      </c>
      <c r="C830" s="107">
        <v>10.94</v>
      </c>
      <c r="D830" s="108" t="s">
        <v>31</v>
      </c>
      <c r="E830" s="52"/>
      <c r="F830" s="50">
        <f>C830*E830</f>
        <v>0</v>
      </c>
      <c r="G830" s="47"/>
      <c r="H830" s="59"/>
      <c r="I830" s="59"/>
      <c r="J830" s="59"/>
      <c r="K830" s="59"/>
    </row>
    <row r="831" spans="1:11" s="60" customFormat="1" x14ac:dyDescent="0.2">
      <c r="A831" s="109" t="s">
        <v>22</v>
      </c>
      <c r="B831" s="57" t="s">
        <v>433</v>
      </c>
      <c r="C831" s="47">
        <v>13</v>
      </c>
      <c r="D831" s="58" t="s">
        <v>31</v>
      </c>
      <c r="E831" s="52"/>
      <c r="F831" s="50">
        <f>C831*E831</f>
        <v>0</v>
      </c>
      <c r="G831" s="61">
        <f>SUM(F829:F831)</f>
        <v>0</v>
      </c>
      <c r="H831" s="59"/>
      <c r="I831" s="59"/>
      <c r="J831" s="59"/>
      <c r="K831" s="59"/>
    </row>
    <row r="832" spans="1:11" s="60" customFormat="1" x14ac:dyDescent="0.2">
      <c r="A832" s="109"/>
      <c r="B832" s="57"/>
      <c r="C832" s="47"/>
      <c r="D832" s="58"/>
      <c r="E832" s="52"/>
      <c r="F832" s="50"/>
      <c r="G832" s="61"/>
      <c r="H832" s="59"/>
      <c r="I832" s="59"/>
      <c r="J832" s="59"/>
      <c r="K832" s="59"/>
    </row>
    <row r="833" spans="1:11" s="60" customFormat="1" x14ac:dyDescent="0.2">
      <c r="A833" s="38" t="s">
        <v>141</v>
      </c>
      <c r="B833" s="39" t="s">
        <v>157</v>
      </c>
      <c r="C833" s="47"/>
      <c r="D833" s="48"/>
      <c r="E833" s="49"/>
      <c r="F833" s="50"/>
      <c r="G833" s="42"/>
      <c r="H833" s="59"/>
      <c r="I833" s="71"/>
      <c r="J833" s="59"/>
      <c r="K833" s="59"/>
    </row>
    <row r="834" spans="1:11" s="60" customFormat="1" x14ac:dyDescent="0.2">
      <c r="A834" s="54" t="s">
        <v>17</v>
      </c>
      <c r="B834" s="57" t="s">
        <v>434</v>
      </c>
      <c r="C834" s="47">
        <v>164.36</v>
      </c>
      <c r="D834" s="58" t="s">
        <v>19</v>
      </c>
      <c r="E834" s="52"/>
      <c r="F834" s="50">
        <f>C834*E834</f>
        <v>0</v>
      </c>
      <c r="G834" s="47"/>
      <c r="H834" s="59"/>
      <c r="I834" s="59"/>
      <c r="J834" s="59"/>
      <c r="K834" s="59"/>
    </row>
    <row r="835" spans="1:11" s="60" customFormat="1" x14ac:dyDescent="0.2">
      <c r="A835" s="54" t="s">
        <v>20</v>
      </c>
      <c r="B835" s="57" t="s">
        <v>435</v>
      </c>
      <c r="C835" s="47">
        <v>36.799999999999997</v>
      </c>
      <c r="D835" s="58" t="s">
        <v>19</v>
      </c>
      <c r="E835" s="52"/>
      <c r="F835" s="50">
        <f>C835*E835</f>
        <v>0</v>
      </c>
      <c r="G835" s="47"/>
      <c r="H835" s="59"/>
      <c r="I835" s="59"/>
      <c r="J835" s="59"/>
      <c r="K835" s="59"/>
    </row>
    <row r="836" spans="1:11" s="60" customFormat="1" x14ac:dyDescent="0.2">
      <c r="A836" s="54" t="s">
        <v>22</v>
      </c>
      <c r="B836" s="57" t="s">
        <v>324</v>
      </c>
      <c r="C836" s="47">
        <v>5.6</v>
      </c>
      <c r="D836" s="58" t="s">
        <v>163</v>
      </c>
      <c r="E836" s="52"/>
      <c r="F836" s="50">
        <f>C836*E836</f>
        <v>0</v>
      </c>
      <c r="H836" s="59"/>
      <c r="I836" s="59"/>
      <c r="J836" s="59"/>
      <c r="K836" s="59"/>
    </row>
    <row r="837" spans="1:11" s="60" customFormat="1" x14ac:dyDescent="0.2">
      <c r="A837" s="45" t="s">
        <v>24</v>
      </c>
      <c r="B837" s="57" t="s">
        <v>436</v>
      </c>
      <c r="C837" s="47">
        <v>65</v>
      </c>
      <c r="D837" s="58" t="s">
        <v>19</v>
      </c>
      <c r="E837" s="52"/>
      <c r="F837" s="50">
        <f>C837*E837</f>
        <v>0</v>
      </c>
      <c r="G837" s="61">
        <f>SUM(F834:F837)</f>
        <v>0</v>
      </c>
      <c r="H837" s="59"/>
      <c r="I837" s="59"/>
      <c r="J837" s="59"/>
      <c r="K837" s="59"/>
    </row>
    <row r="838" spans="1:11" s="60" customFormat="1" x14ac:dyDescent="0.2">
      <c r="A838" s="38"/>
      <c r="B838" s="57"/>
      <c r="C838" s="47"/>
      <c r="D838" s="58"/>
      <c r="E838" s="52"/>
      <c r="F838" s="50"/>
      <c r="G838" s="61"/>
      <c r="H838" s="59"/>
      <c r="I838" s="59"/>
      <c r="J838" s="59"/>
      <c r="K838" s="59"/>
    </row>
    <row r="839" spans="1:11" s="60" customFormat="1" x14ac:dyDescent="0.2">
      <c r="A839" s="74" t="s">
        <v>156</v>
      </c>
      <c r="B839" s="62" t="s">
        <v>247</v>
      </c>
      <c r="C839" s="47"/>
      <c r="D839" s="58"/>
      <c r="E839" s="52"/>
      <c r="F839" s="50"/>
      <c r="G839" s="47"/>
      <c r="H839" s="59"/>
      <c r="I839" s="59"/>
      <c r="J839" s="59"/>
      <c r="K839" s="59"/>
    </row>
    <row r="840" spans="1:11" s="60" customFormat="1" x14ac:dyDescent="0.2">
      <c r="A840" s="54" t="s">
        <v>17</v>
      </c>
      <c r="B840" s="57" t="s">
        <v>437</v>
      </c>
      <c r="C840" s="47">
        <v>1</v>
      </c>
      <c r="D840" s="58" t="s">
        <v>26</v>
      </c>
      <c r="E840" s="52"/>
      <c r="F840" s="50">
        <f>C840*E840</f>
        <v>0</v>
      </c>
      <c r="G840" s="61">
        <f>SUM(F840:F840)</f>
        <v>0</v>
      </c>
      <c r="H840" s="59"/>
      <c r="I840" s="59"/>
      <c r="J840" s="59"/>
      <c r="K840" s="59"/>
    </row>
    <row r="841" spans="1:11" s="60" customFormat="1" x14ac:dyDescent="0.2">
      <c r="A841" s="54"/>
      <c r="B841" s="57"/>
      <c r="C841" s="47"/>
      <c r="D841" s="58"/>
      <c r="E841" s="52"/>
      <c r="F841" s="47"/>
      <c r="G841" s="47"/>
      <c r="H841" s="59"/>
      <c r="I841" s="59"/>
      <c r="J841" s="59"/>
      <c r="K841" s="59"/>
    </row>
    <row r="842" spans="1:11" s="60" customFormat="1" ht="26.25" customHeight="1" x14ac:dyDescent="0.2">
      <c r="A842" s="54"/>
      <c r="B842" s="325" t="s">
        <v>444</v>
      </c>
      <c r="C842" s="325"/>
      <c r="D842" s="325"/>
      <c r="E842" s="325"/>
      <c r="F842" s="41" t="s">
        <v>292</v>
      </c>
      <c r="G842" s="61">
        <f>SUM(G820:G840)</f>
        <v>0</v>
      </c>
      <c r="H842" s="59"/>
      <c r="I842" s="59"/>
      <c r="J842" s="59"/>
      <c r="K842" s="59"/>
    </row>
    <row r="843" spans="1:11" s="60" customFormat="1" ht="13.5" customHeight="1" x14ac:dyDescent="0.2">
      <c r="A843" s="54"/>
      <c r="B843" s="101"/>
      <c r="C843" s="101"/>
      <c r="D843" s="101"/>
      <c r="E843" s="101"/>
      <c r="F843" s="41"/>
      <c r="G843" s="61"/>
      <c r="H843" s="59"/>
      <c r="I843" s="59"/>
      <c r="J843" s="59"/>
      <c r="K843" s="59"/>
    </row>
    <row r="844" spans="1:11" s="60" customFormat="1" ht="12.75" customHeight="1" x14ac:dyDescent="0.2">
      <c r="A844" s="11"/>
      <c r="B844" s="324" t="s">
        <v>445</v>
      </c>
      <c r="C844" s="324"/>
      <c r="D844" s="324"/>
      <c r="E844" s="324"/>
      <c r="F844" s="104"/>
      <c r="G844" s="7"/>
      <c r="H844" s="59"/>
      <c r="I844" s="59"/>
      <c r="J844" s="59"/>
      <c r="K844" s="59"/>
    </row>
    <row r="845" spans="1:11" s="60" customFormat="1" x14ac:dyDescent="0.2">
      <c r="A845" s="11"/>
      <c r="B845" s="105"/>
      <c r="C845" s="102"/>
      <c r="D845" s="102"/>
      <c r="E845" s="103"/>
      <c r="F845" s="104"/>
      <c r="G845" s="7"/>
      <c r="H845" s="59"/>
      <c r="I845" s="59"/>
      <c r="J845" s="59"/>
      <c r="K845" s="59"/>
    </row>
    <row r="846" spans="1:11" s="60" customFormat="1" x14ac:dyDescent="0.2">
      <c r="A846" s="38" t="s">
        <v>15</v>
      </c>
      <c r="B846" s="39" t="s">
        <v>16</v>
      </c>
      <c r="C846" s="40"/>
      <c r="D846" s="40"/>
      <c r="E846" s="41"/>
      <c r="F846" s="42"/>
      <c r="G846" s="42"/>
      <c r="H846" s="59"/>
      <c r="I846" s="59"/>
      <c r="J846" s="59"/>
      <c r="K846" s="59"/>
    </row>
    <row r="847" spans="1:11" s="60" customFormat="1" x14ac:dyDescent="0.2">
      <c r="A847" s="45" t="s">
        <v>17</v>
      </c>
      <c r="B847" s="46" t="s">
        <v>23</v>
      </c>
      <c r="C847" s="47">
        <v>1</v>
      </c>
      <c r="D847" s="48" t="s">
        <v>239</v>
      </c>
      <c r="E847" s="49"/>
      <c r="F847" s="50">
        <f>C847*E847</f>
        <v>0</v>
      </c>
      <c r="G847" s="42">
        <f>SUM(F847:F847)</f>
        <v>0</v>
      </c>
      <c r="H847" s="59"/>
      <c r="I847" s="59"/>
      <c r="J847" s="59"/>
      <c r="K847" s="59"/>
    </row>
    <row r="848" spans="1:11" s="60" customFormat="1" x14ac:dyDescent="0.2">
      <c r="A848" s="54"/>
      <c r="B848" s="46"/>
      <c r="C848" s="47"/>
      <c r="D848" s="48"/>
      <c r="E848" s="49"/>
      <c r="F848" s="50"/>
      <c r="G848" s="42"/>
      <c r="H848" s="59"/>
      <c r="I848" s="59"/>
      <c r="J848" s="59"/>
      <c r="K848" s="59"/>
    </row>
    <row r="849" spans="1:11" s="60" customFormat="1" x14ac:dyDescent="0.2">
      <c r="A849" s="38" t="s">
        <v>44</v>
      </c>
      <c r="B849" s="39" t="s">
        <v>50</v>
      </c>
      <c r="C849" s="47"/>
      <c r="D849" s="48"/>
      <c r="E849" s="49"/>
      <c r="F849" s="50"/>
      <c r="G849" s="42"/>
      <c r="H849" s="59"/>
      <c r="I849" s="59"/>
      <c r="J849" s="59"/>
      <c r="K849" s="59"/>
    </row>
    <row r="850" spans="1:11" s="60" customFormat="1" x14ac:dyDescent="0.2">
      <c r="A850" s="54" t="s">
        <v>17</v>
      </c>
      <c r="B850" s="57" t="s">
        <v>446</v>
      </c>
      <c r="C850" s="107">
        <v>0.57999999999999996</v>
      </c>
      <c r="D850" s="108" t="s">
        <v>31</v>
      </c>
      <c r="E850" s="52"/>
      <c r="F850" s="50">
        <f>C850*E850</f>
        <v>0</v>
      </c>
      <c r="G850" s="47"/>
      <c r="H850" s="59"/>
      <c r="I850" s="59"/>
      <c r="J850" s="59"/>
      <c r="K850" s="59"/>
    </row>
    <row r="851" spans="1:11" s="60" customFormat="1" x14ac:dyDescent="0.2">
      <c r="A851" s="109" t="s">
        <v>20</v>
      </c>
      <c r="B851" s="57" t="s">
        <v>447</v>
      </c>
      <c r="C851" s="47">
        <v>4.03</v>
      </c>
      <c r="D851" s="58" t="s">
        <v>31</v>
      </c>
      <c r="E851" s="52"/>
      <c r="F851" s="50">
        <f>C851*E851</f>
        <v>0</v>
      </c>
      <c r="G851" s="61">
        <f>SUM(F850:F851)</f>
        <v>0</v>
      </c>
      <c r="H851" s="59"/>
      <c r="I851" s="59"/>
      <c r="J851" s="59"/>
      <c r="K851" s="59"/>
    </row>
    <row r="852" spans="1:11" s="60" customFormat="1" x14ac:dyDescent="0.2">
      <c r="A852" s="54"/>
      <c r="B852" s="57"/>
      <c r="C852" s="47"/>
      <c r="D852" s="58"/>
      <c r="E852" s="52"/>
      <c r="F852" s="50"/>
      <c r="G852" s="47"/>
      <c r="H852" s="59"/>
      <c r="I852" s="59"/>
      <c r="J852" s="59"/>
      <c r="K852" s="59"/>
    </row>
    <row r="853" spans="1:11" s="60" customFormat="1" x14ac:dyDescent="0.2">
      <c r="A853" s="38" t="s">
        <v>49</v>
      </c>
      <c r="B853" s="39" t="s">
        <v>142</v>
      </c>
      <c r="C853" s="47"/>
      <c r="D853" s="48"/>
      <c r="E853" s="49"/>
      <c r="F853" s="50"/>
      <c r="G853" s="42"/>
      <c r="H853" s="59"/>
      <c r="I853" s="59"/>
      <c r="J853" s="59"/>
      <c r="K853" s="59"/>
    </row>
    <row r="854" spans="1:11" s="60" customFormat="1" ht="15.75" customHeight="1" x14ac:dyDescent="0.2">
      <c r="A854" s="54" t="s">
        <v>17</v>
      </c>
      <c r="B854" s="57" t="s">
        <v>448</v>
      </c>
      <c r="C854" s="47">
        <v>38.369999999999997</v>
      </c>
      <c r="D854" s="58" t="s">
        <v>19</v>
      </c>
      <c r="E854" s="52"/>
      <c r="F854" s="50">
        <f>C854*E854</f>
        <v>0</v>
      </c>
      <c r="G854" s="61">
        <f>SUM(F854)</f>
        <v>0</v>
      </c>
      <c r="H854" s="59"/>
      <c r="I854" s="71"/>
      <c r="J854" s="59"/>
      <c r="K854" s="59"/>
    </row>
    <row r="855" spans="1:11" s="60" customFormat="1" x14ac:dyDescent="0.2">
      <c r="A855" s="54"/>
      <c r="B855" s="57"/>
      <c r="C855" s="47"/>
      <c r="D855" s="58"/>
      <c r="E855" s="52"/>
      <c r="F855" s="50"/>
      <c r="G855" s="47"/>
      <c r="H855" s="59"/>
      <c r="I855" s="59"/>
      <c r="J855" s="59"/>
      <c r="K855" s="59"/>
    </row>
    <row r="856" spans="1:11" s="60" customFormat="1" x14ac:dyDescent="0.2">
      <c r="A856" s="38" t="s">
        <v>141</v>
      </c>
      <c r="B856" s="39" t="s">
        <v>157</v>
      </c>
      <c r="C856" s="47"/>
      <c r="D856" s="48"/>
      <c r="E856" s="49"/>
      <c r="F856" s="50"/>
      <c r="G856" s="42"/>
      <c r="H856" s="59"/>
      <c r="I856" s="59"/>
      <c r="J856" s="59"/>
      <c r="K856" s="59"/>
    </row>
    <row r="857" spans="1:11" s="60" customFormat="1" x14ac:dyDescent="0.2">
      <c r="A857" s="54" t="s">
        <v>17</v>
      </c>
      <c r="B857" s="57" t="s">
        <v>158</v>
      </c>
      <c r="C857" s="47">
        <v>38.369999999999997</v>
      </c>
      <c r="D857" s="58" t="s">
        <v>19</v>
      </c>
      <c r="E857" s="52"/>
      <c r="F857" s="50">
        <f>C857*E857</f>
        <v>0</v>
      </c>
      <c r="G857" s="47"/>
      <c r="H857" s="59"/>
      <c r="I857" s="59"/>
      <c r="J857" s="59"/>
      <c r="K857" s="59"/>
    </row>
    <row r="858" spans="1:11" s="60" customFormat="1" x14ac:dyDescent="0.2">
      <c r="A858" s="54" t="s">
        <v>20</v>
      </c>
      <c r="B858" s="57" t="s">
        <v>159</v>
      </c>
      <c r="C858" s="47">
        <v>38.369999999999997</v>
      </c>
      <c r="D858" s="58" t="s">
        <v>19</v>
      </c>
      <c r="E858" s="52"/>
      <c r="F858" s="50">
        <f>C858*E858</f>
        <v>0</v>
      </c>
      <c r="G858" s="47"/>
      <c r="H858" s="59"/>
      <c r="I858" s="59"/>
      <c r="J858" s="59"/>
      <c r="K858" s="59"/>
    </row>
    <row r="859" spans="1:11" s="60" customFormat="1" x14ac:dyDescent="0.2">
      <c r="A859" s="54" t="s">
        <v>27</v>
      </c>
      <c r="B859" s="65" t="s">
        <v>160</v>
      </c>
      <c r="C859" s="47">
        <v>46.06</v>
      </c>
      <c r="D859" s="58" t="s">
        <v>19</v>
      </c>
      <c r="E859" s="52"/>
      <c r="F859" s="50">
        <f>C859*E859</f>
        <v>0</v>
      </c>
      <c r="G859" s="47"/>
      <c r="H859" s="59"/>
      <c r="I859" s="59"/>
      <c r="J859" s="59"/>
      <c r="K859" s="59"/>
    </row>
    <row r="860" spans="1:11" s="60" customFormat="1" x14ac:dyDescent="0.2">
      <c r="A860" s="54" t="s">
        <v>32</v>
      </c>
      <c r="B860" s="57" t="s">
        <v>161</v>
      </c>
      <c r="C860" s="47">
        <f>C859</f>
        <v>46.06</v>
      </c>
      <c r="D860" s="58" t="s">
        <v>19</v>
      </c>
      <c r="E860" s="52"/>
      <c r="F860" s="50">
        <f>C860*E860</f>
        <v>0</v>
      </c>
      <c r="G860" s="47"/>
      <c r="H860" s="59"/>
      <c r="I860" s="59"/>
      <c r="J860" s="59"/>
      <c r="K860" s="59"/>
    </row>
    <row r="861" spans="1:11" s="60" customFormat="1" x14ac:dyDescent="0.2">
      <c r="A861" s="54" t="s">
        <v>153</v>
      </c>
      <c r="B861" s="57" t="s">
        <v>324</v>
      </c>
      <c r="C861" s="47">
        <v>101.52</v>
      </c>
      <c r="D861" s="58" t="s">
        <v>163</v>
      </c>
      <c r="E861" s="52"/>
      <c r="F861" s="50">
        <f>C861*E861</f>
        <v>0</v>
      </c>
      <c r="G861" s="61">
        <f>SUM(F857:F861)</f>
        <v>0</v>
      </c>
      <c r="H861" s="59"/>
      <c r="I861" s="59"/>
      <c r="J861" s="59"/>
      <c r="K861" s="59"/>
    </row>
    <row r="862" spans="1:11" s="60" customFormat="1" x14ac:dyDescent="0.2">
      <c r="A862" s="54"/>
      <c r="B862" s="57"/>
      <c r="C862" s="47"/>
      <c r="D862" s="58"/>
      <c r="E862" s="52"/>
      <c r="F862" s="50"/>
      <c r="G862" s="47"/>
      <c r="H862" s="59"/>
      <c r="I862" s="59"/>
      <c r="J862" s="59"/>
      <c r="K862" s="59"/>
    </row>
    <row r="863" spans="1:11" s="60" customFormat="1" x14ac:dyDescent="0.2">
      <c r="A863" s="54"/>
      <c r="B863" s="57"/>
      <c r="C863" s="47"/>
      <c r="D863" s="58"/>
      <c r="E863" s="52"/>
      <c r="F863" s="50"/>
      <c r="G863" s="47"/>
      <c r="H863" s="59"/>
      <c r="I863" s="59"/>
      <c r="J863" s="59"/>
      <c r="K863" s="59"/>
    </row>
    <row r="864" spans="1:11" s="60" customFormat="1" x14ac:dyDescent="0.2">
      <c r="A864" s="74" t="s">
        <v>156</v>
      </c>
      <c r="B864" s="62" t="s">
        <v>166</v>
      </c>
      <c r="C864" s="47"/>
      <c r="D864" s="58"/>
      <c r="E864" s="52"/>
      <c r="F864" s="50"/>
      <c r="G864" s="47"/>
      <c r="H864" s="59"/>
      <c r="I864" s="59"/>
      <c r="J864" s="59"/>
      <c r="K864" s="59"/>
    </row>
    <row r="865" spans="1:11" s="60" customFormat="1" x14ac:dyDescent="0.2">
      <c r="A865" s="54" t="s">
        <v>17</v>
      </c>
      <c r="B865" s="57" t="s">
        <v>449</v>
      </c>
      <c r="C865" s="47">
        <v>25</v>
      </c>
      <c r="D865" s="58" t="s">
        <v>19</v>
      </c>
      <c r="E865" s="52"/>
      <c r="F865" s="50">
        <f>C865*E865</f>
        <v>0</v>
      </c>
      <c r="G865" s="61">
        <f>SUM(F865:F865)</f>
        <v>0</v>
      </c>
      <c r="H865" s="59"/>
      <c r="I865" s="59"/>
      <c r="J865" s="59"/>
      <c r="K865" s="59"/>
    </row>
    <row r="866" spans="1:11" s="60" customFormat="1" x14ac:dyDescent="0.2">
      <c r="A866" s="54"/>
      <c r="B866" s="57"/>
      <c r="C866" s="47"/>
      <c r="D866" s="58"/>
      <c r="E866" s="52"/>
      <c r="F866" s="50"/>
      <c r="G866" s="47"/>
      <c r="H866" s="59"/>
      <c r="I866" s="59"/>
      <c r="J866" s="59"/>
      <c r="K866" s="59"/>
    </row>
    <row r="867" spans="1:11" s="60" customFormat="1" x14ac:dyDescent="0.2">
      <c r="A867" s="74" t="s">
        <v>165</v>
      </c>
      <c r="B867" s="62" t="s">
        <v>325</v>
      </c>
      <c r="C867" s="47"/>
      <c r="D867" s="58"/>
      <c r="E867" s="52"/>
      <c r="F867" s="50"/>
      <c r="G867" s="47"/>
      <c r="H867" s="59"/>
      <c r="I867" s="59"/>
      <c r="J867" s="59"/>
      <c r="K867" s="59"/>
    </row>
    <row r="868" spans="1:11" s="60" customFormat="1" x14ac:dyDescent="0.2">
      <c r="A868" s="54" t="s">
        <v>17</v>
      </c>
      <c r="B868" s="57" t="s">
        <v>326</v>
      </c>
      <c r="C868" s="47">
        <v>40.299999999999997</v>
      </c>
      <c r="D868" s="58" t="s">
        <v>19</v>
      </c>
      <c r="E868" s="52"/>
      <c r="F868" s="50">
        <f>C868*E868</f>
        <v>0</v>
      </c>
      <c r="G868" s="47"/>
      <c r="H868" s="59"/>
      <c r="I868" s="59"/>
      <c r="J868" s="59"/>
      <c r="K868" s="59"/>
    </row>
    <row r="869" spans="1:11" s="60" customFormat="1" ht="38.25" x14ac:dyDescent="0.2">
      <c r="A869" s="54" t="s">
        <v>20</v>
      </c>
      <c r="B869" s="65" t="s">
        <v>327</v>
      </c>
      <c r="C869" s="47">
        <v>44.06</v>
      </c>
      <c r="D869" s="58" t="s">
        <v>19</v>
      </c>
      <c r="E869" s="52"/>
      <c r="F869" s="50">
        <f>C869*E869</f>
        <v>0</v>
      </c>
      <c r="G869" s="47"/>
      <c r="H869" s="59"/>
      <c r="I869" s="59"/>
      <c r="J869" s="59"/>
      <c r="K869" s="59"/>
    </row>
    <row r="870" spans="1:11" s="60" customFormat="1" x14ac:dyDescent="0.2">
      <c r="A870" s="54" t="s">
        <v>22</v>
      </c>
      <c r="B870" s="57" t="s">
        <v>328</v>
      </c>
      <c r="C870" s="47">
        <v>18.8</v>
      </c>
      <c r="D870" s="58" t="s">
        <v>163</v>
      </c>
      <c r="E870" s="52"/>
      <c r="F870" s="50">
        <f>C870*E870</f>
        <v>0</v>
      </c>
      <c r="G870" s="47"/>
      <c r="H870" s="59"/>
      <c r="I870" s="59"/>
      <c r="J870" s="59"/>
      <c r="K870" s="59"/>
    </row>
    <row r="871" spans="1:11" s="60" customFormat="1" x14ac:dyDescent="0.2">
      <c r="A871" s="54" t="s">
        <v>24</v>
      </c>
      <c r="B871" s="57" t="s">
        <v>367</v>
      </c>
      <c r="C871" s="47">
        <v>1</v>
      </c>
      <c r="D871" s="58" t="s">
        <v>26</v>
      </c>
      <c r="E871" s="52"/>
      <c r="F871" s="50">
        <f>C871*E871</f>
        <v>0</v>
      </c>
      <c r="G871" s="47"/>
      <c r="H871" s="59"/>
      <c r="I871" s="59"/>
      <c r="J871" s="59"/>
      <c r="K871" s="59"/>
    </row>
    <row r="872" spans="1:11" s="60" customFormat="1" x14ac:dyDescent="0.2">
      <c r="A872" s="54" t="s">
        <v>27</v>
      </c>
      <c r="B872" s="57" t="s">
        <v>416</v>
      </c>
      <c r="C872" s="47">
        <v>3.88</v>
      </c>
      <c r="D872" s="58" t="s">
        <v>19</v>
      </c>
      <c r="E872" s="52"/>
      <c r="F872" s="50">
        <f>C872*E872</f>
        <v>0</v>
      </c>
      <c r="G872" s="61">
        <f>SUM(F868:F872)</f>
        <v>0</v>
      </c>
      <c r="H872" s="59"/>
      <c r="I872" s="59"/>
      <c r="J872" s="59"/>
      <c r="K872" s="59"/>
    </row>
    <row r="873" spans="1:11" s="60" customFormat="1" x14ac:dyDescent="0.2">
      <c r="A873" s="76"/>
      <c r="B873" s="57"/>
      <c r="C873" s="47"/>
      <c r="D873" s="58"/>
      <c r="E873" s="52"/>
      <c r="F873" s="50"/>
      <c r="G873" s="47"/>
      <c r="H873" s="59"/>
      <c r="I873" s="59"/>
      <c r="J873" s="59"/>
      <c r="K873" s="59"/>
    </row>
    <row r="874" spans="1:11" s="60" customFormat="1" x14ac:dyDescent="0.2">
      <c r="A874" s="74" t="s">
        <v>176</v>
      </c>
      <c r="B874" s="62" t="s">
        <v>181</v>
      </c>
      <c r="C874" s="47"/>
      <c r="D874" s="58"/>
      <c r="E874" s="52"/>
      <c r="F874" s="50"/>
      <c r="G874" s="47"/>
      <c r="H874" s="59"/>
      <c r="I874" s="59"/>
      <c r="J874" s="59"/>
      <c r="K874" s="59"/>
    </row>
    <row r="875" spans="1:11" s="60" customFormat="1" x14ac:dyDescent="0.2">
      <c r="A875" s="54" t="s">
        <v>17</v>
      </c>
      <c r="B875" s="57" t="s">
        <v>450</v>
      </c>
      <c r="C875" s="47">
        <v>3.36</v>
      </c>
      <c r="D875" s="58" t="s">
        <v>19</v>
      </c>
      <c r="E875" s="52"/>
      <c r="F875" s="50">
        <f>C875*E875</f>
        <v>0</v>
      </c>
      <c r="G875" s="47"/>
      <c r="H875" s="59"/>
      <c r="I875" s="59"/>
      <c r="J875" s="59"/>
      <c r="K875" s="59"/>
    </row>
    <row r="876" spans="1:11" s="60" customFormat="1" x14ac:dyDescent="0.2">
      <c r="A876" s="54" t="s">
        <v>20</v>
      </c>
      <c r="B876" s="57" t="s">
        <v>451</v>
      </c>
      <c r="C876" s="47">
        <v>1.47</v>
      </c>
      <c r="D876" s="58" t="s">
        <v>19</v>
      </c>
      <c r="E876" s="52"/>
      <c r="F876" s="50">
        <f>C876*E876</f>
        <v>0</v>
      </c>
      <c r="G876" s="61">
        <f>SUM(F875:F876)</f>
        <v>0</v>
      </c>
      <c r="H876" s="59"/>
      <c r="I876" s="59"/>
      <c r="J876" s="59"/>
      <c r="K876" s="59"/>
    </row>
    <row r="877" spans="1:11" s="60" customFormat="1" x14ac:dyDescent="0.2">
      <c r="A877" s="76"/>
      <c r="B877" s="57"/>
      <c r="C877" s="47"/>
      <c r="D877" s="58"/>
      <c r="E877" s="52"/>
      <c r="F877" s="50"/>
      <c r="G877" s="47"/>
      <c r="H877" s="59"/>
      <c r="I877" s="59"/>
      <c r="J877" s="59"/>
      <c r="K877" s="59"/>
    </row>
    <row r="878" spans="1:11" s="60" customFormat="1" x14ac:dyDescent="0.2">
      <c r="A878" s="74" t="s">
        <v>180</v>
      </c>
      <c r="B878" s="62" t="s">
        <v>242</v>
      </c>
      <c r="C878" s="47"/>
      <c r="D878" s="58"/>
      <c r="E878" s="52"/>
      <c r="F878" s="50"/>
      <c r="G878" s="47"/>
      <c r="H878" s="59"/>
      <c r="I878" s="59"/>
      <c r="J878" s="59"/>
      <c r="K878" s="59"/>
    </row>
    <row r="879" spans="1:11" s="60" customFormat="1" x14ac:dyDescent="0.2">
      <c r="A879" s="54" t="s">
        <v>17</v>
      </c>
      <c r="B879" s="57" t="s">
        <v>243</v>
      </c>
      <c r="C879" s="47">
        <f>C880+C881</f>
        <v>122.8</v>
      </c>
      <c r="D879" s="58" t="s">
        <v>19</v>
      </c>
      <c r="E879" s="52"/>
      <c r="F879" s="50">
        <f>C879*E879</f>
        <v>0</v>
      </c>
      <c r="G879" s="47"/>
      <c r="H879" s="59"/>
      <c r="I879" s="59"/>
      <c r="J879" s="59"/>
      <c r="K879" s="59"/>
    </row>
    <row r="880" spans="1:11" s="60" customFormat="1" x14ac:dyDescent="0.2">
      <c r="A880" s="54" t="s">
        <v>20</v>
      </c>
      <c r="B880" s="57" t="s">
        <v>244</v>
      </c>
      <c r="C880" s="47">
        <v>63.37</v>
      </c>
      <c r="D880" s="58" t="s">
        <v>19</v>
      </c>
      <c r="E880" s="52"/>
      <c r="F880" s="50">
        <f>C880*E880</f>
        <v>0</v>
      </c>
      <c r="G880" s="47"/>
      <c r="H880" s="59"/>
      <c r="I880" s="59"/>
      <c r="J880" s="59"/>
      <c r="K880" s="59"/>
    </row>
    <row r="881" spans="1:11" s="60" customFormat="1" x14ac:dyDescent="0.2">
      <c r="A881" s="76" t="s">
        <v>22</v>
      </c>
      <c r="B881" s="57" t="s">
        <v>245</v>
      </c>
      <c r="C881" s="47">
        <v>59.43</v>
      </c>
      <c r="D881" s="58" t="s">
        <v>19</v>
      </c>
      <c r="E881" s="52"/>
      <c r="F881" s="50">
        <f>C881*E881</f>
        <v>0</v>
      </c>
      <c r="G881" s="61">
        <f>SUM(F879:F881)</f>
        <v>0</v>
      </c>
      <c r="H881" s="59"/>
      <c r="I881" s="59"/>
      <c r="J881" s="59"/>
      <c r="K881" s="59"/>
    </row>
    <row r="882" spans="1:11" s="60" customFormat="1" x14ac:dyDescent="0.2">
      <c r="A882" s="54"/>
      <c r="B882" s="57"/>
      <c r="C882" s="47"/>
      <c r="D882" s="58"/>
      <c r="E882" s="52"/>
      <c r="F882" s="50"/>
      <c r="G882" s="61"/>
      <c r="H882" s="59"/>
      <c r="I882" s="59"/>
      <c r="J882" s="59"/>
      <c r="K882" s="59"/>
    </row>
    <row r="883" spans="1:11" s="60" customFormat="1" ht="30" customHeight="1" x14ac:dyDescent="0.2">
      <c r="A883" s="54"/>
      <c r="B883" s="327" t="s">
        <v>452</v>
      </c>
      <c r="C883" s="327"/>
      <c r="D883" s="327"/>
      <c r="E883" s="327"/>
      <c r="F883" s="41" t="s">
        <v>292</v>
      </c>
      <c r="G883" s="61">
        <f>SUM(G847:G881)</f>
        <v>0</v>
      </c>
      <c r="H883" s="59"/>
      <c r="I883" s="59"/>
      <c r="J883" s="59"/>
      <c r="K883" s="59"/>
    </row>
    <row r="884" spans="1:11" s="60" customFormat="1" x14ac:dyDescent="0.2">
      <c r="A884" s="54"/>
      <c r="B884" s="57"/>
      <c r="C884" s="47"/>
      <c r="D884" s="58"/>
      <c r="E884" s="52"/>
      <c r="F884" s="50"/>
      <c r="G884" s="47"/>
      <c r="H884" s="59"/>
      <c r="I884" s="59"/>
      <c r="J884" s="59"/>
      <c r="K884" s="59"/>
    </row>
    <row r="885" spans="1:11" s="60" customFormat="1" ht="12.75" customHeight="1" x14ac:dyDescent="0.2">
      <c r="A885" s="11"/>
      <c r="B885" s="324" t="s">
        <v>453</v>
      </c>
      <c r="C885" s="324"/>
      <c r="D885" s="324"/>
      <c r="E885" s="324"/>
      <c r="F885" s="104"/>
      <c r="G885" s="7"/>
      <c r="H885" s="59"/>
      <c r="I885" s="59"/>
      <c r="J885" s="59"/>
      <c r="K885" s="59"/>
    </row>
    <row r="886" spans="1:11" s="60" customFormat="1" x14ac:dyDescent="0.2">
      <c r="A886" s="11"/>
      <c r="B886" s="105"/>
      <c r="C886" s="102"/>
      <c r="D886" s="102"/>
      <c r="E886" s="103"/>
      <c r="F886" s="104"/>
      <c r="G886" s="7"/>
      <c r="H886" s="59"/>
      <c r="I886" s="59"/>
      <c r="J886" s="59"/>
      <c r="K886" s="59"/>
    </row>
    <row r="887" spans="1:11" s="60" customFormat="1" x14ac:dyDescent="0.2">
      <c r="A887" s="38" t="s">
        <v>15</v>
      </c>
      <c r="B887" s="39" t="s">
        <v>16</v>
      </c>
      <c r="C887" s="40"/>
      <c r="D887" s="40"/>
      <c r="E887" s="41"/>
      <c r="F887" s="42"/>
      <c r="G887" s="42"/>
      <c r="H887" s="59"/>
      <c r="I887" s="59"/>
      <c r="J887" s="59"/>
      <c r="K887" s="59"/>
    </row>
    <row r="888" spans="1:11" s="60" customFormat="1" x14ac:dyDescent="0.2">
      <c r="A888" s="45" t="s">
        <v>17</v>
      </c>
      <c r="B888" s="46" t="s">
        <v>23</v>
      </c>
      <c r="C888" s="47">
        <v>1</v>
      </c>
      <c r="D888" s="48" t="s">
        <v>239</v>
      </c>
      <c r="E888" s="49"/>
      <c r="F888" s="50">
        <f>C888*E888</f>
        <v>0</v>
      </c>
      <c r="G888" s="42">
        <f>SUM(F888:F888)</f>
        <v>0</v>
      </c>
      <c r="H888" s="59"/>
      <c r="I888" s="59"/>
      <c r="J888" s="59"/>
      <c r="K888" s="59"/>
    </row>
    <row r="889" spans="1:11" s="60" customFormat="1" x14ac:dyDescent="0.2">
      <c r="A889" s="54"/>
      <c r="B889" s="46"/>
      <c r="C889" s="47"/>
      <c r="D889" s="48"/>
      <c r="E889" s="49"/>
      <c r="F889" s="50"/>
      <c r="G889" s="42"/>
      <c r="H889" s="59"/>
      <c r="I889" s="59"/>
      <c r="J889" s="59"/>
      <c r="K889" s="59"/>
    </row>
    <row r="890" spans="1:11" s="60" customFormat="1" x14ac:dyDescent="0.2">
      <c r="A890" s="38" t="s">
        <v>44</v>
      </c>
      <c r="B890" s="39" t="s">
        <v>50</v>
      </c>
      <c r="C890" s="47"/>
      <c r="D890" s="48"/>
      <c r="E890" s="49"/>
      <c r="F890" s="50"/>
      <c r="G890" s="42"/>
      <c r="H890" s="59"/>
      <c r="I890" s="59"/>
      <c r="J890" s="59"/>
      <c r="K890" s="59"/>
    </row>
    <row r="891" spans="1:11" s="60" customFormat="1" x14ac:dyDescent="0.2">
      <c r="A891" s="54" t="s">
        <v>17</v>
      </c>
      <c r="B891" s="57" t="s">
        <v>446</v>
      </c>
      <c r="C891" s="107">
        <v>0.57999999999999996</v>
      </c>
      <c r="D891" s="108" t="s">
        <v>31</v>
      </c>
      <c r="E891" s="52"/>
      <c r="F891" s="50">
        <f>C891*E891</f>
        <v>0</v>
      </c>
      <c r="G891" s="47"/>
      <c r="H891" s="59"/>
      <c r="I891" s="59"/>
      <c r="J891" s="59"/>
      <c r="K891" s="59"/>
    </row>
    <row r="892" spans="1:11" s="60" customFormat="1" x14ac:dyDescent="0.2">
      <c r="A892" s="109" t="s">
        <v>20</v>
      </c>
      <c r="B892" s="57" t="s">
        <v>447</v>
      </c>
      <c r="C892" s="47">
        <v>4.03</v>
      </c>
      <c r="D892" s="58" t="s">
        <v>31</v>
      </c>
      <c r="E892" s="52"/>
      <c r="F892" s="50">
        <f>C892*E892</f>
        <v>0</v>
      </c>
      <c r="G892" s="61">
        <f>SUM(F891:F892)</f>
        <v>0</v>
      </c>
      <c r="H892" s="59"/>
      <c r="I892" s="59"/>
      <c r="J892" s="59"/>
      <c r="K892" s="59"/>
    </row>
    <row r="893" spans="1:11" s="60" customFormat="1" x14ac:dyDescent="0.2">
      <c r="A893" s="54"/>
      <c r="B893" s="57"/>
      <c r="C893" s="47"/>
      <c r="D893" s="58"/>
      <c r="E893" s="52"/>
      <c r="F893" s="50"/>
      <c r="G893" s="47"/>
      <c r="H893" s="59"/>
      <c r="I893" s="59"/>
      <c r="J893" s="59"/>
      <c r="K893" s="59"/>
    </row>
    <row r="894" spans="1:11" s="60" customFormat="1" x14ac:dyDescent="0.2">
      <c r="A894" s="38" t="s">
        <v>49</v>
      </c>
      <c r="B894" s="39" t="s">
        <v>142</v>
      </c>
      <c r="C894" s="47"/>
      <c r="D894" s="48"/>
      <c r="E894" s="49"/>
      <c r="F894" s="50"/>
      <c r="G894" s="42"/>
      <c r="H894" s="59"/>
      <c r="I894" s="59"/>
      <c r="J894" s="59"/>
      <c r="K894" s="59"/>
    </row>
    <row r="895" spans="1:11" s="60" customFormat="1" ht="15.75" customHeight="1" x14ac:dyDescent="0.2">
      <c r="A895" s="54" t="s">
        <v>17</v>
      </c>
      <c r="B895" s="57" t="s">
        <v>448</v>
      </c>
      <c r="C895" s="47">
        <v>38.369999999999997</v>
      </c>
      <c r="D895" s="58" t="s">
        <v>19</v>
      </c>
      <c r="E895" s="52"/>
      <c r="F895" s="50">
        <f>C895*E895</f>
        <v>0</v>
      </c>
      <c r="G895" s="61">
        <f>SUM(F895)</f>
        <v>0</v>
      </c>
      <c r="H895" s="59"/>
      <c r="I895" s="59"/>
      <c r="J895" s="59"/>
      <c r="K895" s="59"/>
    </row>
    <row r="896" spans="1:11" s="60" customFormat="1" x14ac:dyDescent="0.2">
      <c r="A896" s="54"/>
      <c r="B896" s="57"/>
      <c r="C896" s="47"/>
      <c r="D896" s="58"/>
      <c r="E896" s="52"/>
      <c r="F896" s="50"/>
      <c r="G896" s="47"/>
      <c r="H896" s="59"/>
      <c r="I896" s="59"/>
      <c r="J896" s="59"/>
      <c r="K896" s="59"/>
    </row>
    <row r="897" spans="1:11" s="60" customFormat="1" x14ac:dyDescent="0.2">
      <c r="A897" s="38" t="s">
        <v>141</v>
      </c>
      <c r="B897" s="39" t="s">
        <v>157</v>
      </c>
      <c r="C897" s="47"/>
      <c r="D897" s="48"/>
      <c r="E897" s="49"/>
      <c r="F897" s="50"/>
      <c r="G897" s="42"/>
      <c r="H897" s="59"/>
      <c r="I897" s="71"/>
      <c r="J897" s="59"/>
      <c r="K897" s="59"/>
    </row>
    <row r="898" spans="1:11" s="60" customFormat="1" x14ac:dyDescent="0.2">
      <c r="A898" s="54" t="s">
        <v>17</v>
      </c>
      <c r="B898" s="57" t="s">
        <v>158</v>
      </c>
      <c r="C898" s="47">
        <v>38.369999999999997</v>
      </c>
      <c r="D898" s="58" t="s">
        <v>19</v>
      </c>
      <c r="E898" s="52"/>
      <c r="F898" s="50">
        <f>C898*E898</f>
        <v>0</v>
      </c>
      <c r="G898" s="47"/>
      <c r="H898" s="59"/>
      <c r="I898" s="59"/>
      <c r="J898" s="59"/>
      <c r="K898" s="59"/>
    </row>
    <row r="899" spans="1:11" s="60" customFormat="1" x14ac:dyDescent="0.2">
      <c r="A899" s="54" t="s">
        <v>20</v>
      </c>
      <c r="B899" s="57" t="s">
        <v>159</v>
      </c>
      <c r="C899" s="47">
        <v>38.369999999999997</v>
      </c>
      <c r="D899" s="58" t="s">
        <v>19</v>
      </c>
      <c r="E899" s="52"/>
      <c r="F899" s="50">
        <f>C899*E899</f>
        <v>0</v>
      </c>
      <c r="G899" s="47"/>
      <c r="H899" s="59"/>
      <c r="I899" s="59"/>
      <c r="J899" s="59"/>
      <c r="K899" s="59"/>
    </row>
    <row r="900" spans="1:11" s="60" customFormat="1" x14ac:dyDescent="0.2">
      <c r="A900" s="54" t="s">
        <v>27</v>
      </c>
      <c r="B900" s="65" t="s">
        <v>160</v>
      </c>
      <c r="C900" s="47">
        <v>46.06</v>
      </c>
      <c r="D900" s="58" t="s">
        <v>19</v>
      </c>
      <c r="E900" s="52"/>
      <c r="F900" s="50">
        <f>C900*E900</f>
        <v>0</v>
      </c>
      <c r="G900" s="47"/>
      <c r="H900" s="59"/>
      <c r="I900" s="59"/>
      <c r="J900" s="59"/>
      <c r="K900" s="59"/>
    </row>
    <row r="901" spans="1:11" s="60" customFormat="1" x14ac:dyDescent="0.2">
      <c r="A901" s="54" t="s">
        <v>32</v>
      </c>
      <c r="B901" s="57" t="s">
        <v>161</v>
      </c>
      <c r="C901" s="47">
        <f>C900</f>
        <v>46.06</v>
      </c>
      <c r="D901" s="58" t="s">
        <v>19</v>
      </c>
      <c r="E901" s="52"/>
      <c r="F901" s="50">
        <f>C901*E901</f>
        <v>0</v>
      </c>
      <c r="G901" s="47"/>
      <c r="H901" s="59"/>
      <c r="I901" s="59"/>
      <c r="J901" s="59"/>
      <c r="K901" s="59"/>
    </row>
    <row r="902" spans="1:11" s="60" customFormat="1" x14ac:dyDescent="0.2">
      <c r="A902" s="54" t="s">
        <v>153</v>
      </c>
      <c r="B902" s="57" t="s">
        <v>324</v>
      </c>
      <c r="C902" s="47">
        <v>101.52</v>
      </c>
      <c r="D902" s="58" t="s">
        <v>163</v>
      </c>
      <c r="E902" s="52"/>
      <c r="F902" s="50">
        <f>C902*E902</f>
        <v>0</v>
      </c>
      <c r="G902" s="61">
        <f>SUM(F898:F902)</f>
        <v>0</v>
      </c>
      <c r="H902" s="59"/>
      <c r="I902" s="59"/>
      <c r="J902" s="59"/>
      <c r="K902" s="59"/>
    </row>
    <row r="903" spans="1:11" s="60" customFormat="1" x14ac:dyDescent="0.2">
      <c r="A903" s="54"/>
      <c r="B903" s="57"/>
      <c r="C903" s="47"/>
      <c r="D903" s="58"/>
      <c r="E903" s="52"/>
      <c r="F903" s="50"/>
      <c r="G903" s="47"/>
      <c r="H903" s="59"/>
      <c r="I903" s="59"/>
      <c r="J903" s="59"/>
      <c r="K903" s="59"/>
    </row>
    <row r="904" spans="1:11" s="60" customFormat="1" x14ac:dyDescent="0.2">
      <c r="A904" s="74" t="s">
        <v>156</v>
      </c>
      <c r="B904" s="62" t="s">
        <v>166</v>
      </c>
      <c r="C904" s="47"/>
      <c r="D904" s="58"/>
      <c r="E904" s="52"/>
      <c r="F904" s="50"/>
      <c r="G904" s="47"/>
      <c r="H904" s="59"/>
      <c r="I904" s="59"/>
      <c r="J904" s="59"/>
      <c r="K904" s="59"/>
    </row>
    <row r="905" spans="1:11" s="60" customFormat="1" x14ac:dyDescent="0.2">
      <c r="A905" s="54" t="s">
        <v>17</v>
      </c>
      <c r="B905" s="57" t="s">
        <v>449</v>
      </c>
      <c r="C905" s="47">
        <v>25</v>
      </c>
      <c r="D905" s="58" t="s">
        <v>19</v>
      </c>
      <c r="E905" s="52"/>
      <c r="F905" s="50">
        <f>C905*E905</f>
        <v>0</v>
      </c>
      <c r="G905" s="61">
        <f>SUM(F905:F905)</f>
        <v>0</v>
      </c>
      <c r="H905" s="59"/>
      <c r="I905" s="59"/>
      <c r="J905" s="59"/>
      <c r="K905" s="59"/>
    </row>
    <row r="906" spans="1:11" s="60" customFormat="1" x14ac:dyDescent="0.2">
      <c r="A906" s="54"/>
      <c r="B906" s="57"/>
      <c r="C906" s="47"/>
      <c r="D906" s="58"/>
      <c r="E906" s="52"/>
      <c r="F906" s="50"/>
      <c r="G906" s="47"/>
      <c r="H906" s="59"/>
      <c r="I906" s="59"/>
      <c r="J906" s="59"/>
      <c r="K906" s="59"/>
    </row>
    <row r="907" spans="1:11" s="60" customFormat="1" x14ac:dyDescent="0.2">
      <c r="A907" s="74" t="s">
        <v>165</v>
      </c>
      <c r="B907" s="62" t="s">
        <v>325</v>
      </c>
      <c r="C907" s="47"/>
      <c r="D907" s="58"/>
      <c r="E907" s="52"/>
      <c r="F907" s="50"/>
      <c r="G907" s="47"/>
      <c r="H907" s="59"/>
      <c r="I907" s="59"/>
      <c r="J907" s="59"/>
      <c r="K907" s="59"/>
    </row>
    <row r="908" spans="1:11" s="60" customFormat="1" x14ac:dyDescent="0.2">
      <c r="A908" s="54" t="s">
        <v>17</v>
      </c>
      <c r="B908" s="57" t="s">
        <v>326</v>
      </c>
      <c r="C908" s="47">
        <v>40.299999999999997</v>
      </c>
      <c r="D908" s="58" t="s">
        <v>19</v>
      </c>
      <c r="E908" s="52"/>
      <c r="F908" s="50">
        <f>C908*E908</f>
        <v>0</v>
      </c>
      <c r="G908" s="47"/>
      <c r="H908" s="59"/>
      <c r="I908" s="59"/>
      <c r="J908" s="59"/>
      <c r="K908" s="59"/>
    </row>
    <row r="909" spans="1:11" s="60" customFormat="1" ht="39" customHeight="1" x14ac:dyDescent="0.2">
      <c r="A909" s="54" t="s">
        <v>20</v>
      </c>
      <c r="B909" s="65" t="s">
        <v>327</v>
      </c>
      <c r="C909" s="47">
        <v>44.06</v>
      </c>
      <c r="D909" s="58" t="s">
        <v>19</v>
      </c>
      <c r="E909" s="52"/>
      <c r="F909" s="50">
        <f>C909*E909</f>
        <v>0</v>
      </c>
      <c r="G909" s="47"/>
      <c r="H909" s="59"/>
      <c r="I909" s="59"/>
      <c r="J909" s="59"/>
      <c r="K909" s="59"/>
    </row>
    <row r="910" spans="1:11" s="60" customFormat="1" x14ac:dyDescent="0.2">
      <c r="A910" s="54" t="s">
        <v>22</v>
      </c>
      <c r="B910" s="57" t="s">
        <v>328</v>
      </c>
      <c r="C910" s="47">
        <v>18.8</v>
      </c>
      <c r="D910" s="58" t="s">
        <v>163</v>
      </c>
      <c r="E910" s="52"/>
      <c r="F910" s="50">
        <f>C910*E910</f>
        <v>0</v>
      </c>
      <c r="G910" s="47"/>
      <c r="H910" s="59"/>
      <c r="I910" s="59"/>
      <c r="J910" s="59"/>
      <c r="K910" s="59"/>
    </row>
    <row r="911" spans="1:11" s="60" customFormat="1" x14ac:dyDescent="0.2">
      <c r="A911" s="54" t="s">
        <v>24</v>
      </c>
      <c r="B911" s="57" t="s">
        <v>367</v>
      </c>
      <c r="C911" s="47">
        <v>1</v>
      </c>
      <c r="D911" s="58" t="s">
        <v>26</v>
      </c>
      <c r="E911" s="52"/>
      <c r="F911" s="50">
        <f>C911*E911</f>
        <v>0</v>
      </c>
      <c r="G911" s="47"/>
      <c r="H911" s="59"/>
      <c r="I911" s="59"/>
      <c r="J911" s="59"/>
      <c r="K911" s="59"/>
    </row>
    <row r="912" spans="1:11" s="60" customFormat="1" x14ac:dyDescent="0.2">
      <c r="A912" s="54" t="s">
        <v>27</v>
      </c>
      <c r="B912" s="57" t="s">
        <v>416</v>
      </c>
      <c r="C912" s="47">
        <v>3.88</v>
      </c>
      <c r="D912" s="58" t="s">
        <v>19</v>
      </c>
      <c r="E912" s="52"/>
      <c r="F912" s="50">
        <f>C912*E912</f>
        <v>0</v>
      </c>
      <c r="G912" s="61">
        <f>SUM(F908:F912)</f>
        <v>0</v>
      </c>
      <c r="H912" s="59"/>
      <c r="I912" s="59"/>
      <c r="J912" s="59"/>
      <c r="K912" s="59"/>
    </row>
    <row r="913" spans="1:11" s="60" customFormat="1" x14ac:dyDescent="0.2">
      <c r="A913" s="76"/>
      <c r="B913" s="57"/>
      <c r="C913" s="47"/>
      <c r="D913" s="58"/>
      <c r="E913" s="52"/>
      <c r="F913" s="50"/>
      <c r="G913" s="47"/>
      <c r="H913" s="59"/>
      <c r="I913" s="59"/>
      <c r="J913" s="59"/>
      <c r="K913" s="59"/>
    </row>
    <row r="914" spans="1:11" s="60" customFormat="1" x14ac:dyDescent="0.2">
      <c r="A914" s="74" t="s">
        <v>176</v>
      </c>
      <c r="B914" s="62" t="s">
        <v>181</v>
      </c>
      <c r="C914" s="47"/>
      <c r="D914" s="58"/>
      <c r="E914" s="52"/>
      <c r="F914" s="50"/>
      <c r="G914" s="47"/>
      <c r="H914" s="59"/>
      <c r="I914" s="59"/>
      <c r="J914" s="59"/>
      <c r="K914" s="59"/>
    </row>
    <row r="915" spans="1:11" s="60" customFormat="1" x14ac:dyDescent="0.2">
      <c r="A915" s="54" t="s">
        <v>17</v>
      </c>
      <c r="B915" s="57" t="s">
        <v>450</v>
      </c>
      <c r="C915" s="47">
        <v>3.36</v>
      </c>
      <c r="D915" s="58" t="s">
        <v>19</v>
      </c>
      <c r="E915" s="52"/>
      <c r="F915" s="50">
        <f>C915*E915</f>
        <v>0</v>
      </c>
      <c r="G915" s="47"/>
      <c r="H915" s="59"/>
      <c r="I915" s="59"/>
      <c r="J915" s="59"/>
      <c r="K915" s="59"/>
    </row>
    <row r="916" spans="1:11" s="60" customFormat="1" x14ac:dyDescent="0.2">
      <c r="A916" s="54" t="s">
        <v>20</v>
      </c>
      <c r="B916" s="57" t="s">
        <v>451</v>
      </c>
      <c r="C916" s="47">
        <v>1.47</v>
      </c>
      <c r="D916" s="58" t="s">
        <v>19</v>
      </c>
      <c r="E916" s="52"/>
      <c r="F916" s="50">
        <f>C916*E916</f>
        <v>0</v>
      </c>
      <c r="G916" s="61">
        <f>SUM(F915:F916)</f>
        <v>0</v>
      </c>
      <c r="H916" s="59"/>
      <c r="I916" s="59"/>
      <c r="J916" s="59"/>
      <c r="K916" s="59"/>
    </row>
    <row r="917" spans="1:11" s="60" customFormat="1" x14ac:dyDescent="0.2">
      <c r="A917" s="54"/>
      <c r="B917" s="57"/>
      <c r="C917" s="47"/>
      <c r="D917" s="58"/>
      <c r="E917" s="52"/>
      <c r="F917" s="50"/>
      <c r="G917" s="61"/>
      <c r="H917" s="59"/>
      <c r="I917" s="59"/>
      <c r="J917" s="59"/>
      <c r="K917" s="59"/>
    </row>
    <row r="918" spans="1:11" s="60" customFormat="1" x14ac:dyDescent="0.2">
      <c r="A918" s="74" t="s">
        <v>180</v>
      </c>
      <c r="B918" s="62" t="s">
        <v>242</v>
      </c>
      <c r="C918" s="47"/>
      <c r="D918" s="58"/>
      <c r="E918" s="52"/>
      <c r="F918" s="50"/>
      <c r="G918" s="47"/>
      <c r="H918" s="59"/>
      <c r="I918" s="59"/>
      <c r="J918" s="59"/>
      <c r="K918" s="59"/>
    </row>
    <row r="919" spans="1:11" s="60" customFormat="1" x14ac:dyDescent="0.2">
      <c r="A919" s="54" t="s">
        <v>17</v>
      </c>
      <c r="B919" s="57" t="s">
        <v>243</v>
      </c>
      <c r="C919" s="47">
        <f>C920+C921</f>
        <v>122.8</v>
      </c>
      <c r="D919" s="58" t="s">
        <v>19</v>
      </c>
      <c r="E919" s="52"/>
      <c r="F919" s="50">
        <f>C919*E919</f>
        <v>0</v>
      </c>
      <c r="G919" s="47"/>
      <c r="H919" s="59"/>
      <c r="I919" s="59"/>
      <c r="J919" s="59"/>
      <c r="K919" s="59"/>
    </row>
    <row r="920" spans="1:11" s="60" customFormat="1" x14ac:dyDescent="0.2">
      <c r="A920" s="54" t="s">
        <v>20</v>
      </c>
      <c r="B920" s="57" t="s">
        <v>244</v>
      </c>
      <c r="C920" s="47">
        <v>63.37</v>
      </c>
      <c r="D920" s="58" t="s">
        <v>19</v>
      </c>
      <c r="E920" s="52"/>
      <c r="F920" s="50">
        <f>C920*E920</f>
        <v>0</v>
      </c>
      <c r="G920" s="47"/>
      <c r="H920" s="59"/>
      <c r="I920" s="59"/>
      <c r="J920" s="59"/>
      <c r="K920" s="59"/>
    </row>
    <row r="921" spans="1:11" s="60" customFormat="1" x14ac:dyDescent="0.2">
      <c r="A921" s="76" t="s">
        <v>22</v>
      </c>
      <c r="B921" s="57" t="s">
        <v>245</v>
      </c>
      <c r="C921" s="47">
        <v>59.43</v>
      </c>
      <c r="D921" s="58" t="s">
        <v>19</v>
      </c>
      <c r="E921" s="52"/>
      <c r="F921" s="50">
        <f>C921*E921</f>
        <v>0</v>
      </c>
      <c r="G921" s="61">
        <f>SUM(F919:F921)</f>
        <v>0</v>
      </c>
      <c r="H921" s="59"/>
      <c r="I921" s="59"/>
      <c r="J921" s="59"/>
      <c r="K921" s="59"/>
    </row>
    <row r="922" spans="1:11" s="60" customFormat="1" x14ac:dyDescent="0.2">
      <c r="A922" s="54"/>
      <c r="B922" s="57"/>
      <c r="C922" s="47"/>
      <c r="D922" s="58"/>
      <c r="E922" s="52"/>
      <c r="F922" s="50"/>
      <c r="G922" s="61"/>
      <c r="H922" s="59"/>
      <c r="I922" s="59"/>
      <c r="J922" s="59"/>
      <c r="K922" s="59"/>
    </row>
    <row r="923" spans="1:11" s="60" customFormat="1" ht="30" customHeight="1" x14ac:dyDescent="0.2">
      <c r="A923" s="54"/>
      <c r="B923" s="327" t="s">
        <v>452</v>
      </c>
      <c r="C923" s="327"/>
      <c r="D923" s="327"/>
      <c r="E923" s="327"/>
      <c r="F923" s="41" t="s">
        <v>292</v>
      </c>
      <c r="G923" s="61">
        <f>SUM(G888:G921)</f>
        <v>0</v>
      </c>
      <c r="H923" s="59"/>
      <c r="I923" s="59"/>
      <c r="J923" s="59"/>
      <c r="K923" s="59"/>
    </row>
    <row r="924" spans="1:11" s="60" customFormat="1" ht="14.1" customHeight="1" x14ac:dyDescent="0.2">
      <c r="A924" s="54"/>
      <c r="B924" s="120"/>
      <c r="C924" s="120"/>
      <c r="D924" s="120"/>
      <c r="E924" s="120"/>
      <c r="F924" s="41"/>
      <c r="G924" s="61"/>
      <c r="H924" s="59"/>
      <c r="I924" s="59"/>
      <c r="J924" s="59"/>
      <c r="K924" s="59"/>
    </row>
    <row r="925" spans="1:11" s="60" customFormat="1" ht="26.25" customHeight="1" x14ac:dyDescent="0.2">
      <c r="A925" s="11"/>
      <c r="B925" s="324" t="s">
        <v>454</v>
      </c>
      <c r="C925" s="324"/>
      <c r="D925" s="324"/>
      <c r="E925" s="324"/>
      <c r="F925" s="104"/>
      <c r="G925" s="7"/>
      <c r="H925" s="59"/>
      <c r="I925" s="59"/>
      <c r="J925" s="59"/>
      <c r="K925" s="59"/>
    </row>
    <row r="926" spans="1:11" s="60" customFormat="1" x14ac:dyDescent="0.2">
      <c r="A926" s="11"/>
      <c r="B926" s="105"/>
      <c r="C926" s="102"/>
      <c r="D926" s="102"/>
      <c r="E926" s="103"/>
      <c r="F926" s="104"/>
      <c r="G926" s="7"/>
      <c r="H926" s="59"/>
      <c r="I926" s="59"/>
      <c r="J926" s="59"/>
      <c r="K926" s="59"/>
    </row>
    <row r="927" spans="1:11" s="60" customFormat="1" x14ac:dyDescent="0.2">
      <c r="A927" s="38" t="s">
        <v>15</v>
      </c>
      <c r="B927" s="39" t="s">
        <v>16</v>
      </c>
      <c r="C927" s="40"/>
      <c r="D927" s="40"/>
      <c r="E927" s="41"/>
      <c r="F927" s="42"/>
      <c r="G927" s="42"/>
      <c r="H927" s="59"/>
      <c r="I927" s="59"/>
      <c r="J927" s="59"/>
      <c r="K927" s="59"/>
    </row>
    <row r="928" spans="1:11" s="60" customFormat="1" x14ac:dyDescent="0.2">
      <c r="A928" s="45" t="s">
        <v>17</v>
      </c>
      <c r="B928" s="46" t="s">
        <v>23</v>
      </c>
      <c r="C928" s="47">
        <v>1</v>
      </c>
      <c r="D928" s="48" t="s">
        <v>239</v>
      </c>
      <c r="E928" s="49"/>
      <c r="F928" s="50">
        <f>C928*E928</f>
        <v>0</v>
      </c>
      <c r="G928" s="42">
        <f>SUM(F928:F928)</f>
        <v>0</v>
      </c>
      <c r="H928" s="59"/>
      <c r="I928" s="59"/>
      <c r="J928" s="59"/>
      <c r="K928" s="59"/>
    </row>
    <row r="929" spans="1:11" s="60" customFormat="1" x14ac:dyDescent="0.2">
      <c r="A929" s="54"/>
      <c r="B929" s="46"/>
      <c r="C929" s="47"/>
      <c r="D929" s="48"/>
      <c r="E929" s="49"/>
      <c r="F929" s="50"/>
      <c r="G929" s="42"/>
      <c r="H929" s="59"/>
      <c r="I929" s="59"/>
      <c r="J929" s="59"/>
      <c r="K929" s="59"/>
    </row>
    <row r="930" spans="1:11" s="60" customFormat="1" x14ac:dyDescent="0.2">
      <c r="A930" s="38" t="s">
        <v>44</v>
      </c>
      <c r="B930" s="39" t="s">
        <v>45</v>
      </c>
      <c r="C930" s="47"/>
      <c r="D930" s="48"/>
      <c r="E930" s="49"/>
      <c r="F930" s="50"/>
      <c r="G930" s="42"/>
      <c r="H930" s="59"/>
      <c r="I930" s="59"/>
      <c r="J930" s="59"/>
      <c r="K930" s="59"/>
    </row>
    <row r="931" spans="1:11" s="60" customFormat="1" x14ac:dyDescent="0.2">
      <c r="A931" s="54" t="s">
        <v>17</v>
      </c>
      <c r="B931" s="57" t="s">
        <v>47</v>
      </c>
      <c r="C931" s="47">
        <v>126.79</v>
      </c>
      <c r="D931" s="58" t="s">
        <v>31</v>
      </c>
      <c r="E931" s="52"/>
      <c r="F931" s="50">
        <f>C931*E931</f>
        <v>0</v>
      </c>
      <c r="G931" s="47"/>
      <c r="H931" s="59"/>
      <c r="I931" s="59"/>
      <c r="J931" s="59"/>
      <c r="K931" s="59"/>
    </row>
    <row r="932" spans="1:11" s="60" customFormat="1" x14ac:dyDescent="0.2">
      <c r="A932" s="54" t="s">
        <v>20</v>
      </c>
      <c r="B932" s="57" t="s">
        <v>350</v>
      </c>
      <c r="C932" s="47">
        <v>16.73</v>
      </c>
      <c r="D932" s="58" t="s">
        <v>19</v>
      </c>
      <c r="E932" s="52"/>
      <c r="F932" s="50">
        <f>C934*E932</f>
        <v>0</v>
      </c>
      <c r="G932" s="47"/>
      <c r="H932" s="59"/>
      <c r="I932" s="59"/>
      <c r="J932" s="59"/>
      <c r="K932" s="59"/>
    </row>
    <row r="933" spans="1:11" s="60" customFormat="1" x14ac:dyDescent="0.2">
      <c r="A933" s="54" t="s">
        <v>22</v>
      </c>
      <c r="B933" s="57" t="s">
        <v>284</v>
      </c>
      <c r="C933" s="47">
        <v>7.48</v>
      </c>
      <c r="D933" s="58" t="s">
        <v>31</v>
      </c>
      <c r="E933" s="52"/>
      <c r="F933" s="50">
        <f>C933*E933</f>
        <v>0</v>
      </c>
      <c r="G933" s="47"/>
      <c r="H933" s="59"/>
      <c r="I933" s="59"/>
      <c r="J933" s="59"/>
      <c r="K933" s="59"/>
    </row>
    <row r="934" spans="1:11" s="60" customFormat="1" x14ac:dyDescent="0.2">
      <c r="A934" s="54" t="s">
        <v>24</v>
      </c>
      <c r="B934" s="57" t="s">
        <v>48</v>
      </c>
      <c r="C934" s="47">
        <v>121.07</v>
      </c>
      <c r="D934" s="58" t="s">
        <v>31</v>
      </c>
      <c r="E934" s="52"/>
      <c r="F934" s="50">
        <f>C934*E934</f>
        <v>0</v>
      </c>
      <c r="G934" s="61">
        <f>SUM(F931:F934)</f>
        <v>0</v>
      </c>
      <c r="H934" s="59"/>
      <c r="I934" s="59"/>
      <c r="J934" s="59"/>
      <c r="K934" s="59"/>
    </row>
    <row r="935" spans="1:11" s="60" customFormat="1" x14ac:dyDescent="0.2">
      <c r="A935" s="54"/>
      <c r="B935" s="57"/>
      <c r="C935" s="47"/>
      <c r="D935" s="58"/>
      <c r="E935" s="52"/>
      <c r="F935" s="50"/>
      <c r="G935" s="47"/>
      <c r="H935" s="59"/>
      <c r="I935" s="59"/>
      <c r="J935" s="59"/>
      <c r="K935" s="59"/>
    </row>
    <row r="936" spans="1:11" s="60" customFormat="1" x14ac:dyDescent="0.2">
      <c r="A936" s="38" t="s">
        <v>49</v>
      </c>
      <c r="B936" s="39" t="s">
        <v>50</v>
      </c>
      <c r="C936" s="47"/>
      <c r="D936" s="48"/>
      <c r="E936" s="49"/>
      <c r="F936" s="50"/>
      <c r="G936" s="42"/>
      <c r="H936" s="59"/>
      <c r="I936" s="59"/>
      <c r="J936" s="59"/>
      <c r="K936" s="59"/>
    </row>
    <row r="937" spans="1:11" s="60" customFormat="1" x14ac:dyDescent="0.2">
      <c r="A937" s="54" t="s">
        <v>17</v>
      </c>
      <c r="B937" s="106" t="s">
        <v>455</v>
      </c>
      <c r="C937" s="107">
        <v>7.62</v>
      </c>
      <c r="D937" s="108" t="s">
        <v>31</v>
      </c>
      <c r="E937" s="52"/>
      <c r="F937" s="50">
        <f>C937*E937</f>
        <v>0</v>
      </c>
      <c r="G937" s="47"/>
      <c r="H937" s="59"/>
      <c r="I937" s="59"/>
      <c r="J937" s="59"/>
      <c r="K937" s="59"/>
    </row>
    <row r="938" spans="1:11" s="60" customFormat="1" x14ac:dyDescent="0.2">
      <c r="A938" s="109" t="s">
        <v>20</v>
      </c>
      <c r="B938" s="57" t="s">
        <v>456</v>
      </c>
      <c r="C938" s="107">
        <v>0.41</v>
      </c>
      <c r="D938" s="108" t="s">
        <v>31</v>
      </c>
      <c r="E938" s="52"/>
      <c r="F938" s="50">
        <f>C938*E938</f>
        <v>0</v>
      </c>
      <c r="G938" s="47"/>
      <c r="H938" s="59"/>
      <c r="I938" s="59"/>
      <c r="J938" s="59"/>
      <c r="K938" s="59"/>
    </row>
    <row r="939" spans="1:11" s="60" customFormat="1" x14ac:dyDescent="0.2">
      <c r="A939" s="109" t="s">
        <v>22</v>
      </c>
      <c r="B939" s="57" t="s">
        <v>457</v>
      </c>
      <c r="C939" s="107">
        <v>0.51</v>
      </c>
      <c r="D939" s="108" t="s">
        <v>31</v>
      </c>
      <c r="E939" s="52"/>
      <c r="F939" s="50">
        <f>C939*E939</f>
        <v>0</v>
      </c>
      <c r="H939" s="59"/>
      <c r="I939" s="71"/>
      <c r="J939" s="59"/>
      <c r="K939" s="59"/>
    </row>
    <row r="940" spans="1:11" s="60" customFormat="1" x14ac:dyDescent="0.2">
      <c r="A940" s="109" t="s">
        <v>24</v>
      </c>
      <c r="B940" s="57" t="s">
        <v>458</v>
      </c>
      <c r="C940" s="47">
        <v>5.44</v>
      </c>
      <c r="D940" s="58" t="s">
        <v>31</v>
      </c>
      <c r="E940" s="52"/>
      <c r="F940" s="50">
        <f>C940*E940</f>
        <v>0</v>
      </c>
      <c r="H940" s="59"/>
      <c r="I940" s="59"/>
      <c r="J940" s="59"/>
      <c r="K940" s="59"/>
    </row>
    <row r="941" spans="1:11" s="60" customFormat="1" x14ac:dyDescent="0.2">
      <c r="A941" s="109" t="s">
        <v>27</v>
      </c>
      <c r="B941" s="57" t="s">
        <v>459</v>
      </c>
      <c r="C941" s="47">
        <v>0.495</v>
      </c>
      <c r="D941" s="58" t="s">
        <v>31</v>
      </c>
      <c r="E941" s="52"/>
      <c r="F941" s="50">
        <f>C941*E941</f>
        <v>0</v>
      </c>
      <c r="G941" s="61">
        <f>SUM(F937:F941)</f>
        <v>0</v>
      </c>
      <c r="H941" s="59"/>
      <c r="I941" s="59"/>
      <c r="J941" s="59"/>
      <c r="K941" s="59"/>
    </row>
    <row r="942" spans="1:11" s="60" customFormat="1" x14ac:dyDescent="0.2">
      <c r="A942" s="109"/>
      <c r="H942" s="59"/>
      <c r="I942" s="59"/>
      <c r="J942" s="59"/>
      <c r="K942" s="59"/>
    </row>
    <row r="943" spans="1:11" s="60" customFormat="1" x14ac:dyDescent="0.2">
      <c r="A943" s="38" t="s">
        <v>141</v>
      </c>
      <c r="B943" s="39" t="s">
        <v>142</v>
      </c>
      <c r="C943" s="47"/>
      <c r="D943" s="48"/>
      <c r="E943" s="49"/>
      <c r="F943" s="50"/>
      <c r="G943" s="42"/>
      <c r="H943" s="59"/>
      <c r="I943" s="59"/>
      <c r="J943" s="59"/>
      <c r="K943" s="59"/>
    </row>
    <row r="944" spans="1:11" s="60" customFormat="1" ht="15.75" customHeight="1" x14ac:dyDescent="0.2">
      <c r="A944" s="54" t="s">
        <v>17</v>
      </c>
      <c r="B944" s="57" t="s">
        <v>460</v>
      </c>
      <c r="C944" s="47">
        <v>82.31</v>
      </c>
      <c r="D944" s="58" t="s">
        <v>19</v>
      </c>
      <c r="E944" s="52"/>
      <c r="F944" s="50">
        <f>C944*E944</f>
        <v>0</v>
      </c>
      <c r="H944" s="59"/>
      <c r="I944" s="59"/>
      <c r="J944" s="59"/>
      <c r="K944" s="59"/>
    </row>
    <row r="945" spans="1:11" s="60" customFormat="1" x14ac:dyDescent="0.2">
      <c r="A945" s="54" t="s">
        <v>20</v>
      </c>
      <c r="B945" s="57" t="s">
        <v>461</v>
      </c>
      <c r="C945" s="47">
        <v>7.8</v>
      </c>
      <c r="D945" s="58" t="s">
        <v>19</v>
      </c>
      <c r="E945" s="52"/>
      <c r="F945" s="50">
        <f>C945*E945</f>
        <v>0</v>
      </c>
      <c r="G945" s="61">
        <f>SUM(F944:F945)</f>
        <v>0</v>
      </c>
      <c r="H945" s="59"/>
      <c r="I945" s="59"/>
      <c r="J945" s="59"/>
      <c r="K945" s="59"/>
    </row>
    <row r="946" spans="1:11" s="60" customFormat="1" x14ac:dyDescent="0.2">
      <c r="A946" s="54"/>
      <c r="B946" s="57"/>
      <c r="C946" s="47"/>
      <c r="D946" s="58"/>
      <c r="E946" s="52"/>
      <c r="F946" s="50"/>
      <c r="G946" s="61"/>
      <c r="H946" s="59"/>
      <c r="I946" s="59"/>
      <c r="J946" s="59"/>
      <c r="K946" s="59"/>
    </row>
    <row r="947" spans="1:11" s="60" customFormat="1" x14ac:dyDescent="0.2">
      <c r="A947" s="38" t="s">
        <v>156</v>
      </c>
      <c r="B947" s="39" t="s">
        <v>157</v>
      </c>
      <c r="C947" s="47"/>
      <c r="D947" s="48"/>
      <c r="E947" s="49"/>
      <c r="F947" s="50"/>
      <c r="G947" s="42"/>
      <c r="H947" s="59"/>
      <c r="I947" s="59"/>
      <c r="J947" s="59"/>
      <c r="K947" s="59"/>
    </row>
    <row r="948" spans="1:11" s="60" customFormat="1" x14ac:dyDescent="0.2">
      <c r="A948" s="54" t="s">
        <v>17</v>
      </c>
      <c r="B948" s="57" t="s">
        <v>434</v>
      </c>
      <c r="C948" s="47">
        <v>63.33</v>
      </c>
      <c r="D948" s="58" t="s">
        <v>19</v>
      </c>
      <c r="E948" s="52"/>
      <c r="F948" s="50">
        <f>C948*E948</f>
        <v>0</v>
      </c>
      <c r="G948" s="47"/>
      <c r="H948" s="59"/>
      <c r="I948" s="59"/>
      <c r="J948" s="59"/>
      <c r="K948" s="59"/>
    </row>
    <row r="949" spans="1:11" s="60" customFormat="1" x14ac:dyDescent="0.2">
      <c r="A949" s="54" t="s">
        <v>20</v>
      </c>
      <c r="B949" s="57" t="s">
        <v>436</v>
      </c>
      <c r="C949" s="47">
        <v>37.4</v>
      </c>
      <c r="D949" s="58" t="s">
        <v>19</v>
      </c>
      <c r="E949" s="52"/>
      <c r="F949" s="50">
        <f>C949*E949</f>
        <v>0</v>
      </c>
      <c r="G949" s="47"/>
      <c r="H949" s="59"/>
      <c r="I949" s="59"/>
      <c r="J949" s="59"/>
      <c r="K949" s="59"/>
    </row>
    <row r="950" spans="1:11" s="60" customFormat="1" x14ac:dyDescent="0.2">
      <c r="A950" s="54" t="s">
        <v>22</v>
      </c>
      <c r="B950" s="57" t="s">
        <v>435</v>
      </c>
      <c r="C950" s="47">
        <v>38.020000000000003</v>
      </c>
      <c r="D950" s="58" t="s">
        <v>163</v>
      </c>
      <c r="E950" s="52"/>
      <c r="F950" s="50">
        <f>C950*E950</f>
        <v>0</v>
      </c>
      <c r="H950" s="59"/>
      <c r="I950" s="59"/>
      <c r="J950" s="59"/>
      <c r="K950" s="59"/>
    </row>
    <row r="951" spans="1:11" s="60" customFormat="1" x14ac:dyDescent="0.2">
      <c r="A951" s="54" t="s">
        <v>24</v>
      </c>
      <c r="B951" s="57" t="s">
        <v>324</v>
      </c>
      <c r="C951" s="47">
        <v>14.4</v>
      </c>
      <c r="D951" s="58" t="s">
        <v>163</v>
      </c>
      <c r="E951" s="52"/>
      <c r="F951" s="50">
        <f>C951*E951</f>
        <v>0</v>
      </c>
      <c r="G951" s="61">
        <f>SUM(F948:F951)</f>
        <v>0</v>
      </c>
      <c r="H951" s="59"/>
      <c r="I951" s="59"/>
      <c r="J951" s="59"/>
      <c r="K951" s="59"/>
    </row>
    <row r="952" spans="1:11" s="60" customFormat="1" x14ac:dyDescent="0.2">
      <c r="B952" s="57"/>
      <c r="C952" s="47"/>
      <c r="D952" s="58"/>
      <c r="E952" s="52"/>
      <c r="F952" s="50"/>
      <c r="G952" s="47"/>
      <c r="H952" s="59"/>
      <c r="I952" s="59"/>
      <c r="J952" s="59"/>
      <c r="K952" s="59"/>
    </row>
    <row r="953" spans="1:11" s="60" customFormat="1" x14ac:dyDescent="0.2">
      <c r="B953" s="57"/>
      <c r="C953" s="47"/>
      <c r="D953" s="58"/>
      <c r="E953" s="52"/>
      <c r="F953" s="50"/>
      <c r="G953" s="47"/>
      <c r="H953" s="59"/>
      <c r="I953" s="59"/>
      <c r="J953" s="59"/>
      <c r="K953" s="59"/>
    </row>
    <row r="954" spans="1:11" s="60" customFormat="1" x14ac:dyDescent="0.2">
      <c r="A954" s="38" t="s">
        <v>165</v>
      </c>
      <c r="B954" s="62" t="s">
        <v>247</v>
      </c>
      <c r="C954" s="47"/>
      <c r="D954" s="58"/>
      <c r="E954" s="52"/>
      <c r="F954" s="50"/>
      <c r="G954" s="47"/>
      <c r="H954" s="59"/>
      <c r="I954" s="59"/>
      <c r="J954" s="59"/>
      <c r="K954" s="59"/>
    </row>
    <row r="955" spans="1:11" s="60" customFormat="1" x14ac:dyDescent="0.2">
      <c r="A955" s="54" t="s">
        <v>17</v>
      </c>
      <c r="B955" s="57" t="s">
        <v>462</v>
      </c>
      <c r="C955" s="47">
        <v>3</v>
      </c>
      <c r="D955" s="58" t="s">
        <v>26</v>
      </c>
      <c r="E955" s="52"/>
      <c r="F955" s="50">
        <f>C955*E955</f>
        <v>0</v>
      </c>
      <c r="G955" s="47"/>
      <c r="H955" s="59"/>
      <c r="I955" s="59"/>
      <c r="J955" s="59"/>
      <c r="K955" s="59"/>
    </row>
    <row r="956" spans="1:11" s="60" customFormat="1" x14ac:dyDescent="0.2">
      <c r="A956" s="54" t="s">
        <v>20</v>
      </c>
      <c r="B956" s="60" t="s">
        <v>463</v>
      </c>
      <c r="C956" s="47">
        <v>1.1100000000000001</v>
      </c>
      <c r="D956" s="58" t="s">
        <v>31</v>
      </c>
      <c r="F956" s="50">
        <f>C956*E956</f>
        <v>0</v>
      </c>
      <c r="H956" s="59"/>
      <c r="I956" s="59"/>
      <c r="J956" s="59"/>
      <c r="K956" s="59"/>
    </row>
    <row r="957" spans="1:11" s="60" customFormat="1" x14ac:dyDescent="0.2">
      <c r="A957" s="54" t="s">
        <v>22</v>
      </c>
      <c r="B957" s="60" t="s">
        <v>464</v>
      </c>
      <c r="C957" s="47">
        <v>1.35</v>
      </c>
      <c r="D957" s="58" t="s">
        <v>31</v>
      </c>
      <c r="F957" s="50">
        <f t="shared" ref="F957:F958" si="41">C957*E957</f>
        <v>0</v>
      </c>
      <c r="H957" s="59"/>
      <c r="I957" s="59"/>
      <c r="J957" s="59"/>
      <c r="K957" s="59"/>
    </row>
    <row r="958" spans="1:11" s="60" customFormat="1" x14ac:dyDescent="0.2">
      <c r="A958" s="54" t="s">
        <v>174</v>
      </c>
      <c r="B958" s="60" t="s">
        <v>465</v>
      </c>
      <c r="C958" s="47">
        <v>2.0299999999999998</v>
      </c>
      <c r="D958" s="58" t="s">
        <v>31</v>
      </c>
      <c r="F958" s="50">
        <f t="shared" si="41"/>
        <v>0</v>
      </c>
      <c r="H958" s="59"/>
      <c r="I958" s="59"/>
      <c r="J958" s="59"/>
      <c r="K958" s="59"/>
    </row>
    <row r="959" spans="1:11" s="60" customFormat="1" x14ac:dyDescent="0.2">
      <c r="A959" s="54" t="s">
        <v>204</v>
      </c>
      <c r="B959" s="57" t="s">
        <v>440</v>
      </c>
      <c r="C959" s="47">
        <v>1</v>
      </c>
      <c r="D959" s="58" t="s">
        <v>239</v>
      </c>
      <c r="E959" s="52"/>
      <c r="F959" s="50">
        <f>C959*E959</f>
        <v>0</v>
      </c>
      <c r="G959" s="47"/>
      <c r="H959" s="59"/>
      <c r="I959" s="59"/>
      <c r="J959" s="59"/>
      <c r="K959" s="59"/>
    </row>
    <row r="960" spans="1:11" s="60" customFormat="1" x14ac:dyDescent="0.2">
      <c r="A960" s="54" t="s">
        <v>253</v>
      </c>
      <c r="B960" s="57" t="s">
        <v>466</v>
      </c>
      <c r="C960" s="47">
        <v>1</v>
      </c>
      <c r="D960" s="58" t="s">
        <v>239</v>
      </c>
      <c r="E960" s="52"/>
      <c r="F960" s="50">
        <f>C960*E960</f>
        <v>0</v>
      </c>
      <c r="G960" s="61">
        <f>SUM(F955:F960)</f>
        <v>0</v>
      </c>
      <c r="H960" s="59"/>
      <c r="I960" s="59"/>
      <c r="J960" s="59"/>
      <c r="K960" s="59"/>
    </row>
    <row r="961" spans="1:11" s="60" customFormat="1" x14ac:dyDescent="0.2">
      <c r="A961" s="54"/>
      <c r="B961" s="57"/>
      <c r="C961" s="47"/>
      <c r="D961" s="58"/>
      <c r="E961" s="52"/>
      <c r="F961" s="47"/>
      <c r="G961" s="47"/>
      <c r="H961" s="59"/>
      <c r="I961" s="59"/>
      <c r="J961" s="59"/>
      <c r="K961" s="59"/>
    </row>
    <row r="962" spans="1:11" s="60" customFormat="1" ht="13.5" customHeight="1" x14ac:dyDescent="0.2">
      <c r="A962" s="54"/>
      <c r="B962" s="325" t="s">
        <v>467</v>
      </c>
      <c r="C962" s="325"/>
      <c r="D962" s="325"/>
      <c r="E962" s="325"/>
      <c r="F962" s="41" t="s">
        <v>292</v>
      </c>
      <c r="G962" s="61">
        <f>SUM(G928:G960)</f>
        <v>0</v>
      </c>
      <c r="H962" s="59"/>
      <c r="I962" s="59"/>
      <c r="J962" s="59"/>
      <c r="K962" s="59"/>
    </row>
    <row r="963" spans="1:11" s="60" customFormat="1" ht="13.5" customHeight="1" x14ac:dyDescent="0.2">
      <c r="A963" s="54"/>
      <c r="B963" s="121"/>
      <c r="C963" s="121"/>
      <c r="D963" s="121"/>
      <c r="E963" s="121"/>
      <c r="F963" s="41"/>
      <c r="G963" s="61"/>
      <c r="H963" s="59"/>
      <c r="I963" s="59"/>
      <c r="J963" s="59"/>
      <c r="K963" s="59"/>
    </row>
    <row r="964" spans="1:11" s="60" customFormat="1" ht="25.5" customHeight="1" x14ac:dyDescent="0.2">
      <c r="A964" s="11"/>
      <c r="B964" s="324" t="s">
        <v>454</v>
      </c>
      <c r="C964" s="324"/>
      <c r="D964" s="324"/>
      <c r="E964" s="324"/>
      <c r="F964" s="104"/>
      <c r="G964" s="7"/>
      <c r="H964" s="59"/>
      <c r="I964" s="59"/>
      <c r="J964" s="59"/>
      <c r="K964" s="59"/>
    </row>
    <row r="965" spans="1:11" s="60" customFormat="1" x14ac:dyDescent="0.2">
      <c r="A965" s="11"/>
      <c r="B965" s="105"/>
      <c r="C965" s="102"/>
      <c r="D965" s="102"/>
      <c r="E965" s="103"/>
      <c r="F965" s="104"/>
      <c r="G965" s="7"/>
      <c r="H965" s="59"/>
      <c r="I965" s="59"/>
      <c r="J965" s="59"/>
      <c r="K965" s="59"/>
    </row>
    <row r="966" spans="1:11" s="60" customFormat="1" x14ac:dyDescent="0.2">
      <c r="A966" s="38" t="s">
        <v>15</v>
      </c>
      <c r="B966" s="39" t="s">
        <v>16</v>
      </c>
      <c r="C966" s="40"/>
      <c r="D966" s="40"/>
      <c r="E966" s="41"/>
      <c r="F966" s="42"/>
      <c r="G966" s="42"/>
      <c r="H966" s="59"/>
      <c r="I966" s="59"/>
      <c r="J966" s="59"/>
      <c r="K966" s="59"/>
    </row>
    <row r="967" spans="1:11" s="60" customFormat="1" x14ac:dyDescent="0.2">
      <c r="A967" s="45" t="s">
        <v>17</v>
      </c>
      <c r="B967" s="46" t="s">
        <v>23</v>
      </c>
      <c r="C967" s="47">
        <v>1</v>
      </c>
      <c r="D967" s="48" t="s">
        <v>239</v>
      </c>
      <c r="E967" s="49"/>
      <c r="F967" s="50">
        <f>C967*E967</f>
        <v>0</v>
      </c>
      <c r="G967" s="42">
        <f>SUM(F967:F967)</f>
        <v>0</v>
      </c>
      <c r="H967" s="59"/>
      <c r="I967" s="59"/>
      <c r="J967" s="59"/>
      <c r="K967" s="59"/>
    </row>
    <row r="968" spans="1:11" s="60" customFormat="1" x14ac:dyDescent="0.2">
      <c r="A968" s="54"/>
      <c r="B968" s="46"/>
      <c r="C968" s="47"/>
      <c r="D968" s="48"/>
      <c r="E968" s="49"/>
      <c r="F968" s="50"/>
      <c r="G968" s="42"/>
      <c r="H968" s="59"/>
      <c r="I968" s="59"/>
      <c r="J968" s="59"/>
      <c r="K968" s="59"/>
    </row>
    <row r="969" spans="1:11" s="60" customFormat="1" x14ac:dyDescent="0.2">
      <c r="A969" s="38" t="s">
        <v>44</v>
      </c>
      <c r="B969" s="39" t="s">
        <v>45</v>
      </c>
      <c r="C969" s="47"/>
      <c r="D969" s="48"/>
      <c r="E969" s="49"/>
      <c r="F969" s="50"/>
      <c r="G969" s="42"/>
      <c r="H969" s="59"/>
      <c r="I969" s="59"/>
      <c r="J969" s="59"/>
      <c r="K969" s="59"/>
    </row>
    <row r="970" spans="1:11" s="60" customFormat="1" x14ac:dyDescent="0.2">
      <c r="A970" s="54" t="s">
        <v>17</v>
      </c>
      <c r="B970" s="57" t="s">
        <v>47</v>
      </c>
      <c r="C970" s="47">
        <v>126.79</v>
      </c>
      <c r="D970" s="58" t="s">
        <v>31</v>
      </c>
      <c r="E970" s="52"/>
      <c r="F970" s="50">
        <f>C970*E970</f>
        <v>0</v>
      </c>
      <c r="G970" s="47"/>
      <c r="H970" s="59"/>
      <c r="I970" s="59"/>
      <c r="J970" s="59"/>
      <c r="K970" s="59"/>
    </row>
    <row r="971" spans="1:11" s="60" customFormat="1" x14ac:dyDescent="0.2">
      <c r="A971" s="54" t="s">
        <v>20</v>
      </c>
      <c r="B971" s="57" t="s">
        <v>350</v>
      </c>
      <c r="C971" s="47">
        <v>16.73</v>
      </c>
      <c r="D971" s="58" t="s">
        <v>19</v>
      </c>
      <c r="E971" s="52"/>
      <c r="F971" s="50">
        <f>C973*E971</f>
        <v>0</v>
      </c>
      <c r="G971" s="47"/>
      <c r="H971" s="59"/>
      <c r="I971" s="59"/>
      <c r="J971" s="59"/>
      <c r="K971" s="59"/>
    </row>
    <row r="972" spans="1:11" s="60" customFormat="1" x14ac:dyDescent="0.2">
      <c r="A972" s="54" t="s">
        <v>22</v>
      </c>
      <c r="B972" s="57" t="s">
        <v>284</v>
      </c>
      <c r="C972" s="47">
        <v>7.48</v>
      </c>
      <c r="D972" s="58" t="s">
        <v>31</v>
      </c>
      <c r="E972" s="52"/>
      <c r="F972" s="50">
        <f>C972*E972</f>
        <v>0</v>
      </c>
      <c r="G972" s="47"/>
      <c r="H972" s="59"/>
      <c r="I972" s="59"/>
      <c r="J972" s="59"/>
      <c r="K972" s="59"/>
    </row>
    <row r="973" spans="1:11" s="60" customFormat="1" x14ac:dyDescent="0.2">
      <c r="A973" s="54" t="s">
        <v>24</v>
      </c>
      <c r="B973" s="57" t="s">
        <v>48</v>
      </c>
      <c r="C973" s="47">
        <v>121.07</v>
      </c>
      <c r="D973" s="58" t="s">
        <v>31</v>
      </c>
      <c r="E973" s="52"/>
      <c r="F973" s="50">
        <f>C973*E973</f>
        <v>0</v>
      </c>
      <c r="G973" s="61">
        <f>SUM(F970:F973)</f>
        <v>0</v>
      </c>
      <c r="H973" s="59"/>
      <c r="I973" s="59"/>
      <c r="J973" s="59"/>
      <c r="K973" s="59"/>
    </row>
    <row r="974" spans="1:11" s="60" customFormat="1" x14ac:dyDescent="0.2">
      <c r="A974" s="54"/>
      <c r="B974" s="57"/>
      <c r="C974" s="47"/>
      <c r="D974" s="58"/>
      <c r="E974" s="52"/>
      <c r="F974" s="50"/>
      <c r="G974" s="47"/>
      <c r="H974" s="59"/>
      <c r="I974" s="59"/>
      <c r="J974" s="59"/>
      <c r="K974" s="59"/>
    </row>
    <row r="975" spans="1:11" s="60" customFormat="1" x14ac:dyDescent="0.2">
      <c r="A975" s="38" t="s">
        <v>49</v>
      </c>
      <c r="B975" s="39" t="s">
        <v>50</v>
      </c>
      <c r="C975" s="47"/>
      <c r="D975" s="48"/>
      <c r="E975" s="49"/>
      <c r="F975" s="50"/>
      <c r="G975" s="42"/>
      <c r="H975" s="59"/>
      <c r="I975" s="59"/>
      <c r="J975" s="59"/>
      <c r="K975" s="59"/>
    </row>
    <row r="976" spans="1:11" s="60" customFormat="1" x14ac:dyDescent="0.2">
      <c r="A976" s="54" t="s">
        <v>17</v>
      </c>
      <c r="B976" s="106" t="s">
        <v>455</v>
      </c>
      <c r="C976" s="107">
        <v>7.62</v>
      </c>
      <c r="D976" s="108" t="s">
        <v>31</v>
      </c>
      <c r="E976" s="52"/>
      <c r="F976" s="50">
        <f>C976*E976</f>
        <v>0</v>
      </c>
      <c r="G976" s="47"/>
      <c r="H976" s="59"/>
      <c r="I976" s="71"/>
      <c r="J976" s="59"/>
      <c r="K976" s="59"/>
    </row>
    <row r="977" spans="1:11" s="60" customFormat="1" x14ac:dyDescent="0.2">
      <c r="A977" s="109" t="s">
        <v>20</v>
      </c>
      <c r="B977" s="57" t="s">
        <v>456</v>
      </c>
      <c r="C977" s="107">
        <v>0.41</v>
      </c>
      <c r="D977" s="108" t="s">
        <v>31</v>
      </c>
      <c r="E977" s="52"/>
      <c r="F977" s="50">
        <f>C977*E977</f>
        <v>0</v>
      </c>
      <c r="G977" s="47"/>
      <c r="H977" s="59"/>
      <c r="I977" s="59"/>
      <c r="J977" s="59"/>
      <c r="K977" s="59"/>
    </row>
    <row r="978" spans="1:11" s="60" customFormat="1" x14ac:dyDescent="0.2">
      <c r="A978" s="109" t="s">
        <v>22</v>
      </c>
      <c r="B978" s="57" t="s">
        <v>457</v>
      </c>
      <c r="C978" s="107">
        <v>0.51</v>
      </c>
      <c r="D978" s="108" t="s">
        <v>31</v>
      </c>
      <c r="E978" s="52"/>
      <c r="F978" s="50">
        <f>C978*E978</f>
        <v>0</v>
      </c>
      <c r="H978" s="59"/>
      <c r="I978" s="59"/>
      <c r="J978" s="59"/>
      <c r="K978" s="59"/>
    </row>
    <row r="979" spans="1:11" s="60" customFormat="1" x14ac:dyDescent="0.2">
      <c r="A979" s="109" t="s">
        <v>24</v>
      </c>
      <c r="B979" s="57" t="s">
        <v>458</v>
      </c>
      <c r="C979" s="47">
        <v>5.44</v>
      </c>
      <c r="D979" s="58" t="s">
        <v>31</v>
      </c>
      <c r="E979" s="52"/>
      <c r="F979" s="50">
        <f>C979*E979</f>
        <v>0</v>
      </c>
      <c r="G979" s="61"/>
      <c r="H979" s="59"/>
      <c r="I979" s="59"/>
      <c r="J979" s="59"/>
      <c r="K979" s="59"/>
    </row>
    <row r="980" spans="1:11" s="60" customFormat="1" x14ac:dyDescent="0.2">
      <c r="A980" s="109" t="s">
        <v>27</v>
      </c>
      <c r="B980" s="57" t="s">
        <v>459</v>
      </c>
      <c r="C980" s="47">
        <v>0.495</v>
      </c>
      <c r="D980" s="58" t="s">
        <v>31</v>
      </c>
      <c r="E980" s="52"/>
      <c r="F980" s="50">
        <f>C980*E980</f>
        <v>0</v>
      </c>
      <c r="G980" s="61">
        <f>SUM(F976:F980)</f>
        <v>0</v>
      </c>
      <c r="H980" s="59"/>
      <c r="I980" s="59"/>
      <c r="J980" s="59"/>
      <c r="K980" s="59"/>
    </row>
    <row r="981" spans="1:11" s="60" customFormat="1" x14ac:dyDescent="0.2">
      <c r="A981" s="109"/>
      <c r="H981" s="59"/>
      <c r="I981" s="59"/>
      <c r="J981" s="59"/>
      <c r="K981" s="59"/>
    </row>
    <row r="982" spans="1:11" s="60" customFormat="1" x14ac:dyDescent="0.2">
      <c r="A982" s="38" t="s">
        <v>141</v>
      </c>
      <c r="B982" s="39" t="s">
        <v>142</v>
      </c>
      <c r="C982" s="47"/>
      <c r="D982" s="48"/>
      <c r="E982" s="49"/>
      <c r="F982" s="50"/>
      <c r="G982" s="42"/>
      <c r="H982" s="59"/>
      <c r="I982" s="59"/>
      <c r="J982" s="59"/>
      <c r="K982" s="59"/>
    </row>
    <row r="983" spans="1:11" s="60" customFormat="1" ht="15.75" customHeight="1" x14ac:dyDescent="0.2">
      <c r="A983" s="54" t="s">
        <v>17</v>
      </c>
      <c r="B983" s="57" t="s">
        <v>460</v>
      </c>
      <c r="C983" s="47">
        <v>82.31</v>
      </c>
      <c r="D983" s="58" t="s">
        <v>19</v>
      </c>
      <c r="E983" s="52"/>
      <c r="F983" s="50">
        <f>C983*E983</f>
        <v>0</v>
      </c>
      <c r="H983" s="59"/>
      <c r="I983" s="59"/>
      <c r="J983" s="59"/>
      <c r="K983" s="59"/>
    </row>
    <row r="984" spans="1:11" s="60" customFormat="1" x14ac:dyDescent="0.2">
      <c r="A984" s="54" t="s">
        <v>20</v>
      </c>
      <c r="B984" s="57" t="s">
        <v>461</v>
      </c>
      <c r="C984" s="47">
        <v>7.8</v>
      </c>
      <c r="D984" s="58" t="s">
        <v>19</v>
      </c>
      <c r="E984" s="52"/>
      <c r="F984" s="50">
        <f>C984*E984</f>
        <v>0</v>
      </c>
      <c r="G984" s="61">
        <f>SUM(F983:F984)</f>
        <v>0</v>
      </c>
      <c r="H984" s="59"/>
      <c r="I984" s="59"/>
      <c r="J984" s="59"/>
      <c r="K984" s="59"/>
    </row>
    <row r="985" spans="1:11" s="60" customFormat="1" x14ac:dyDescent="0.2">
      <c r="A985" s="109"/>
      <c r="B985" s="57"/>
      <c r="C985" s="47"/>
      <c r="D985" s="58"/>
      <c r="E985" s="52"/>
      <c r="F985" s="50"/>
      <c r="G985" s="61"/>
      <c r="H985" s="59"/>
      <c r="I985" s="59"/>
      <c r="J985" s="59"/>
      <c r="K985" s="59"/>
    </row>
    <row r="986" spans="1:11" s="60" customFormat="1" x14ac:dyDescent="0.2">
      <c r="A986" s="38" t="s">
        <v>156</v>
      </c>
      <c r="B986" s="39" t="s">
        <v>157</v>
      </c>
      <c r="C986" s="47"/>
      <c r="D986" s="48"/>
      <c r="E986" s="49"/>
      <c r="F986" s="50"/>
      <c r="G986" s="42"/>
      <c r="H986" s="59"/>
      <c r="I986" s="59"/>
      <c r="J986" s="59"/>
      <c r="K986" s="59"/>
    </row>
    <row r="987" spans="1:11" s="60" customFormat="1" x14ac:dyDescent="0.2">
      <c r="A987" s="54" t="s">
        <v>17</v>
      </c>
      <c r="B987" s="57" t="s">
        <v>434</v>
      </c>
      <c r="C987" s="47">
        <v>63.33</v>
      </c>
      <c r="D987" s="58" t="s">
        <v>19</v>
      </c>
      <c r="E987" s="52"/>
      <c r="F987" s="50">
        <f>C987*E987</f>
        <v>0</v>
      </c>
      <c r="G987" s="47"/>
      <c r="H987" s="59"/>
      <c r="I987" s="59"/>
      <c r="J987" s="59"/>
      <c r="K987" s="59"/>
    </row>
    <row r="988" spans="1:11" s="60" customFormat="1" x14ac:dyDescent="0.2">
      <c r="A988" s="54" t="s">
        <v>20</v>
      </c>
      <c r="B988" s="57" t="s">
        <v>436</v>
      </c>
      <c r="C988" s="47">
        <v>37.4</v>
      </c>
      <c r="D988" s="58" t="s">
        <v>19</v>
      </c>
      <c r="E988" s="52"/>
      <c r="F988" s="50">
        <f>C988*E988</f>
        <v>0</v>
      </c>
      <c r="G988" s="47"/>
      <c r="H988" s="59"/>
      <c r="I988" s="59"/>
      <c r="J988" s="59"/>
      <c r="K988" s="59"/>
    </row>
    <row r="989" spans="1:11" s="60" customFormat="1" x14ac:dyDescent="0.2">
      <c r="A989" s="54" t="s">
        <v>22</v>
      </c>
      <c r="B989" s="57" t="s">
        <v>435</v>
      </c>
      <c r="C989" s="47">
        <v>38.020000000000003</v>
      </c>
      <c r="D989" s="58" t="s">
        <v>163</v>
      </c>
      <c r="E989" s="52"/>
      <c r="F989" s="50">
        <f>C989*E989</f>
        <v>0</v>
      </c>
      <c r="H989" s="59"/>
      <c r="I989" s="59"/>
      <c r="J989" s="59"/>
      <c r="K989" s="59"/>
    </row>
    <row r="990" spans="1:11" s="60" customFormat="1" x14ac:dyDescent="0.2">
      <c r="A990" s="54" t="s">
        <v>24</v>
      </c>
      <c r="B990" s="57" t="s">
        <v>324</v>
      </c>
      <c r="C990" s="47">
        <v>14.4</v>
      </c>
      <c r="D990" s="58" t="s">
        <v>163</v>
      </c>
      <c r="E990" s="52"/>
      <c r="F990" s="50">
        <f>C990*E990</f>
        <v>0</v>
      </c>
      <c r="G990" s="61">
        <f>SUM(F987:F990)</f>
        <v>0</v>
      </c>
      <c r="H990" s="59"/>
      <c r="I990" s="59"/>
      <c r="J990" s="59"/>
      <c r="K990" s="59"/>
    </row>
    <row r="991" spans="1:11" s="60" customFormat="1" x14ac:dyDescent="0.2">
      <c r="B991" s="57"/>
      <c r="C991" s="47"/>
      <c r="D991" s="58"/>
      <c r="E991" s="52"/>
      <c r="F991" s="50"/>
      <c r="G991" s="47"/>
      <c r="H991" s="59"/>
      <c r="I991" s="59"/>
      <c r="J991" s="59"/>
      <c r="K991" s="59"/>
    </row>
    <row r="992" spans="1:11" s="60" customFormat="1" x14ac:dyDescent="0.2">
      <c r="A992" s="38" t="s">
        <v>165</v>
      </c>
      <c r="B992" s="62" t="s">
        <v>247</v>
      </c>
      <c r="C992" s="47"/>
      <c r="D992" s="58"/>
      <c r="E992" s="52"/>
      <c r="F992" s="50"/>
      <c r="G992" s="47"/>
      <c r="H992" s="59"/>
      <c r="I992" s="59"/>
      <c r="J992" s="59"/>
      <c r="K992" s="59"/>
    </row>
    <row r="993" spans="1:11" s="60" customFormat="1" x14ac:dyDescent="0.2">
      <c r="A993" s="54" t="s">
        <v>17</v>
      </c>
      <c r="B993" s="57" t="s">
        <v>462</v>
      </c>
      <c r="C993" s="47">
        <v>3</v>
      </c>
      <c r="D993" s="58" t="s">
        <v>26</v>
      </c>
      <c r="E993" s="52"/>
      <c r="F993" s="50">
        <f>C993*E993</f>
        <v>0</v>
      </c>
      <c r="G993" s="47"/>
      <c r="H993" s="59"/>
      <c r="I993" s="59"/>
      <c r="J993" s="59"/>
      <c r="K993" s="59"/>
    </row>
    <row r="994" spans="1:11" s="60" customFormat="1" x14ac:dyDescent="0.2">
      <c r="A994" s="54" t="s">
        <v>20</v>
      </c>
      <c r="B994" s="60" t="s">
        <v>463</v>
      </c>
      <c r="C994" s="47">
        <v>1.1100000000000001</v>
      </c>
      <c r="D994" s="58" t="s">
        <v>31</v>
      </c>
      <c r="F994" s="50">
        <f>C994*E994</f>
        <v>0</v>
      </c>
      <c r="H994" s="59"/>
      <c r="I994" s="59"/>
      <c r="J994" s="59"/>
      <c r="K994" s="59"/>
    </row>
    <row r="995" spans="1:11" s="60" customFormat="1" x14ac:dyDescent="0.2">
      <c r="A995" s="54" t="s">
        <v>22</v>
      </c>
      <c r="B995" s="60" t="s">
        <v>464</v>
      </c>
      <c r="C995" s="47">
        <v>1.35</v>
      </c>
      <c r="D995" s="58" t="s">
        <v>31</v>
      </c>
      <c r="F995" s="50">
        <f t="shared" ref="F995:F996" si="42">C995*E995</f>
        <v>0</v>
      </c>
      <c r="H995" s="59"/>
      <c r="I995" s="59"/>
      <c r="J995" s="59"/>
      <c r="K995" s="59"/>
    </row>
    <row r="996" spans="1:11" s="60" customFormat="1" x14ac:dyDescent="0.2">
      <c r="A996" s="54" t="s">
        <v>174</v>
      </c>
      <c r="B996" s="60" t="s">
        <v>465</v>
      </c>
      <c r="C996" s="47">
        <v>2.0299999999999998</v>
      </c>
      <c r="D996" s="58" t="s">
        <v>31</v>
      </c>
      <c r="F996" s="50">
        <f t="shared" si="42"/>
        <v>0</v>
      </c>
      <c r="H996" s="59"/>
      <c r="I996" s="59"/>
      <c r="J996" s="59"/>
      <c r="K996" s="59"/>
    </row>
    <row r="997" spans="1:11" s="60" customFormat="1" x14ac:dyDescent="0.2">
      <c r="A997" s="54" t="s">
        <v>204</v>
      </c>
      <c r="B997" s="57" t="s">
        <v>440</v>
      </c>
      <c r="C997" s="47">
        <v>1</v>
      </c>
      <c r="D997" s="58" t="s">
        <v>239</v>
      </c>
      <c r="E997" s="52"/>
      <c r="F997" s="50">
        <f>C997*E997</f>
        <v>0</v>
      </c>
      <c r="G997" s="47"/>
      <c r="H997" s="59"/>
      <c r="I997" s="59"/>
      <c r="J997" s="59"/>
      <c r="K997" s="59"/>
    </row>
    <row r="998" spans="1:11" s="60" customFormat="1" x14ac:dyDescent="0.2">
      <c r="A998" s="54" t="s">
        <v>253</v>
      </c>
      <c r="B998" s="57" t="s">
        <v>466</v>
      </c>
      <c r="C998" s="47">
        <v>1</v>
      </c>
      <c r="D998" s="58" t="s">
        <v>239</v>
      </c>
      <c r="E998" s="52"/>
      <c r="F998" s="50">
        <f>C998*E998</f>
        <v>0</v>
      </c>
      <c r="G998" s="61">
        <f>SUM(F993:F998)</f>
        <v>0</v>
      </c>
      <c r="H998" s="59"/>
      <c r="I998" s="59"/>
      <c r="J998" s="59"/>
      <c r="K998" s="59"/>
    </row>
    <row r="999" spans="1:11" s="60" customFormat="1" x14ac:dyDescent="0.2">
      <c r="A999" s="54"/>
      <c r="B999" s="57"/>
      <c r="C999" s="47"/>
      <c r="D999" s="58"/>
      <c r="E999" s="52"/>
      <c r="F999" s="47"/>
      <c r="G999" s="47"/>
      <c r="H999" s="59"/>
      <c r="I999" s="59"/>
      <c r="J999" s="59"/>
      <c r="K999" s="59"/>
    </row>
    <row r="1000" spans="1:11" s="60" customFormat="1" ht="13.5" customHeight="1" x14ac:dyDescent="0.2">
      <c r="A1000" s="54"/>
      <c r="B1000" s="325" t="s">
        <v>467</v>
      </c>
      <c r="C1000" s="325"/>
      <c r="D1000" s="325"/>
      <c r="E1000" s="325"/>
      <c r="F1000" s="41" t="s">
        <v>292</v>
      </c>
      <c r="G1000" s="61">
        <f>SUM(G967:G998)</f>
        <v>0</v>
      </c>
      <c r="H1000" s="59"/>
      <c r="I1000" s="59"/>
      <c r="J1000" s="59"/>
      <c r="K1000" s="59"/>
    </row>
    <row r="1001" spans="1:11" s="60" customFormat="1" ht="13.5" customHeight="1" x14ac:dyDescent="0.2">
      <c r="A1001" s="54"/>
      <c r="B1001" s="121"/>
      <c r="C1001" s="121"/>
      <c r="D1001" s="121"/>
      <c r="E1001" s="121"/>
      <c r="F1001" s="41"/>
      <c r="G1001" s="61"/>
      <c r="H1001" s="59"/>
      <c r="I1001" s="59"/>
      <c r="J1001" s="59"/>
      <c r="K1001" s="59"/>
    </row>
    <row r="1002" spans="1:11" s="60" customFormat="1" ht="13.5" customHeight="1" x14ac:dyDescent="0.25">
      <c r="A1002" s="122"/>
      <c r="B1002" s="123" t="s">
        <v>468</v>
      </c>
      <c r="C1002" s="123"/>
      <c r="D1002" s="123"/>
      <c r="E1002" s="123"/>
      <c r="F1002" s="123"/>
      <c r="G1002" s="124"/>
      <c r="H1002" s="125"/>
      <c r="I1002" s="59"/>
      <c r="J1002" s="59"/>
      <c r="K1002" s="59"/>
    </row>
    <row r="1003" spans="1:11" s="60" customFormat="1" ht="13.5" customHeight="1" x14ac:dyDescent="0.25">
      <c r="A1003" s="122"/>
      <c r="B1003" s="126"/>
      <c r="C1003" s="126"/>
      <c r="D1003" s="126"/>
      <c r="E1003" s="126"/>
      <c r="F1003" s="126"/>
      <c r="G1003" s="124"/>
      <c r="H1003" s="125"/>
      <c r="I1003" s="59"/>
      <c r="J1003" s="59"/>
      <c r="K1003" s="59"/>
    </row>
    <row r="1004" spans="1:11" s="60" customFormat="1" ht="13.5" customHeight="1" x14ac:dyDescent="0.25">
      <c r="A1004" s="127" t="s">
        <v>15</v>
      </c>
      <c r="B1004" s="128" t="s">
        <v>469</v>
      </c>
      <c r="C1004" s="129"/>
      <c r="D1004" s="130"/>
      <c r="E1004" s="131"/>
      <c r="F1004" s="129"/>
      <c r="G1004" s="132"/>
      <c r="H1004" s="125"/>
      <c r="I1004" s="59"/>
      <c r="J1004" s="59"/>
      <c r="K1004" s="59"/>
    </row>
    <row r="1005" spans="1:11" s="60" customFormat="1" ht="13.5" customHeight="1" x14ac:dyDescent="0.25">
      <c r="A1005" s="133" t="s">
        <v>197</v>
      </c>
      <c r="B1005" s="134" t="s">
        <v>470</v>
      </c>
      <c r="C1005" s="135">
        <v>1</v>
      </c>
      <c r="D1005" s="136" t="s">
        <v>239</v>
      </c>
      <c r="E1005" s="137"/>
      <c r="F1005" s="137">
        <f>C1005*E1005</f>
        <v>0</v>
      </c>
      <c r="G1005" s="138">
        <f>F1005</f>
        <v>0</v>
      </c>
      <c r="H1005" s="125"/>
      <c r="I1005" s="59"/>
      <c r="J1005" s="59"/>
      <c r="K1005" s="59"/>
    </row>
    <row r="1006" spans="1:11" s="60" customFormat="1" ht="13.5" customHeight="1" x14ac:dyDescent="0.25">
      <c r="A1006" s="139"/>
      <c r="B1006" s="134"/>
      <c r="C1006" s="135"/>
      <c r="D1006" s="136"/>
      <c r="E1006" s="137"/>
      <c r="F1006" s="137"/>
      <c r="G1006" s="138"/>
      <c r="H1006" s="125"/>
      <c r="I1006" s="59"/>
      <c r="J1006" s="59"/>
      <c r="K1006" s="59"/>
    </row>
    <row r="1007" spans="1:11" s="60" customFormat="1" ht="13.5" customHeight="1" x14ac:dyDescent="0.25">
      <c r="A1007" s="127" t="s">
        <v>44</v>
      </c>
      <c r="B1007" s="140" t="s">
        <v>471</v>
      </c>
      <c r="C1007" s="137">
        <v>0.4</v>
      </c>
      <c r="D1007" s="141"/>
      <c r="E1007" s="142"/>
      <c r="F1007" s="137"/>
      <c r="G1007" s="143"/>
      <c r="H1007" s="125"/>
      <c r="I1007" s="59"/>
      <c r="J1007" s="59"/>
      <c r="K1007" s="59"/>
    </row>
    <row r="1008" spans="1:11" s="60" customFormat="1" ht="13.5" customHeight="1" x14ac:dyDescent="0.25">
      <c r="A1008" s="130" t="s">
        <v>197</v>
      </c>
      <c r="B1008" s="134" t="s">
        <v>472</v>
      </c>
      <c r="C1008" s="135">
        <v>12.03</v>
      </c>
      <c r="D1008" s="141" t="s">
        <v>31</v>
      </c>
      <c r="E1008" s="142"/>
      <c r="F1008" s="137">
        <f>C1008*E1008</f>
        <v>0</v>
      </c>
      <c r="G1008" s="143"/>
      <c r="H1008" s="125"/>
      <c r="I1008" s="59"/>
      <c r="J1008" s="59"/>
      <c r="K1008" s="59"/>
    </row>
    <row r="1009" spans="1:11" s="60" customFormat="1" ht="13.5" customHeight="1" x14ac:dyDescent="0.25">
      <c r="A1009" s="130" t="s">
        <v>199</v>
      </c>
      <c r="B1009" s="134" t="s">
        <v>473</v>
      </c>
      <c r="C1009" s="135">
        <v>15.64</v>
      </c>
      <c r="D1009" s="141" t="s">
        <v>31</v>
      </c>
      <c r="E1009" s="142"/>
      <c r="F1009" s="137">
        <f>C1009*E1009</f>
        <v>0</v>
      </c>
      <c r="G1009" s="143"/>
      <c r="H1009" s="125"/>
      <c r="I1009" s="59"/>
      <c r="J1009" s="59"/>
      <c r="K1009" s="59"/>
    </row>
    <row r="1010" spans="1:11" s="60" customFormat="1" ht="13.5" customHeight="1" x14ac:dyDescent="0.25">
      <c r="A1010" s="144" t="s">
        <v>201</v>
      </c>
      <c r="B1010" s="134" t="s">
        <v>48</v>
      </c>
      <c r="C1010" s="135">
        <v>1.07</v>
      </c>
      <c r="D1010" s="141" t="s">
        <v>31</v>
      </c>
      <c r="E1010" s="142"/>
      <c r="F1010" s="137">
        <f>C1010*E1010</f>
        <v>0</v>
      </c>
      <c r="G1010" s="145">
        <f>SUM(F1008:F1010)</f>
        <v>0</v>
      </c>
      <c r="H1010" s="125"/>
      <c r="I1010" s="59"/>
      <c r="J1010" s="59"/>
      <c r="K1010" s="59"/>
    </row>
    <row r="1011" spans="1:11" s="60" customFormat="1" ht="13.5" customHeight="1" x14ac:dyDescent="0.25">
      <c r="A1011" s="126"/>
      <c r="B1011" s="146"/>
      <c r="C1011" s="142"/>
      <c r="D1011" s="147"/>
      <c r="E1011" s="142"/>
      <c r="F1011" s="137"/>
      <c r="G1011" s="148"/>
      <c r="H1011" s="125"/>
      <c r="I1011" s="59"/>
      <c r="J1011" s="59"/>
      <c r="K1011" s="59"/>
    </row>
    <row r="1012" spans="1:11" s="60" customFormat="1" ht="13.5" customHeight="1" x14ac:dyDescent="0.25">
      <c r="A1012" s="126" t="s">
        <v>49</v>
      </c>
      <c r="B1012" s="149" t="s">
        <v>474</v>
      </c>
      <c r="C1012" s="142"/>
      <c r="D1012" s="147"/>
      <c r="E1012" s="142"/>
      <c r="F1012" s="137"/>
      <c r="G1012" s="148"/>
      <c r="H1012" s="125"/>
      <c r="I1012" s="59"/>
      <c r="J1012" s="59"/>
      <c r="K1012" s="59"/>
    </row>
    <row r="1013" spans="1:11" s="60" customFormat="1" ht="13.5" customHeight="1" x14ac:dyDescent="0.25">
      <c r="A1013" s="130" t="s">
        <v>197</v>
      </c>
      <c r="B1013" s="146" t="s">
        <v>475</v>
      </c>
      <c r="C1013" s="135">
        <v>0.65</v>
      </c>
      <c r="D1013" s="141" t="s">
        <v>31</v>
      </c>
      <c r="E1013" s="142"/>
      <c r="F1013" s="137">
        <f>C1013*E1013</f>
        <v>0</v>
      </c>
      <c r="G1013" s="143"/>
      <c r="H1013" s="125"/>
      <c r="I1013" s="59"/>
      <c r="J1013" s="59"/>
      <c r="K1013" s="59"/>
    </row>
    <row r="1014" spans="1:11" s="60" customFormat="1" ht="13.5" customHeight="1" x14ac:dyDescent="0.25">
      <c r="A1014" s="130" t="s">
        <v>199</v>
      </c>
      <c r="B1014" s="146" t="s">
        <v>476</v>
      </c>
      <c r="C1014" s="135">
        <v>0.04</v>
      </c>
      <c r="D1014" s="141" t="s">
        <v>31</v>
      </c>
      <c r="E1014" s="142"/>
      <c r="F1014" s="137">
        <f>C1014*E1014</f>
        <v>0</v>
      </c>
      <c r="G1014" s="148"/>
      <c r="H1014" s="125"/>
      <c r="I1014" s="59"/>
      <c r="J1014" s="59"/>
      <c r="K1014" s="59"/>
    </row>
    <row r="1015" spans="1:11" s="60" customFormat="1" ht="13.5" customHeight="1" x14ac:dyDescent="0.25">
      <c r="A1015" s="144" t="s">
        <v>201</v>
      </c>
      <c r="B1015" s="146" t="s">
        <v>477</v>
      </c>
      <c r="C1015" s="135">
        <v>0.65</v>
      </c>
      <c r="D1015" s="141" t="s">
        <v>31</v>
      </c>
      <c r="E1015" s="142"/>
      <c r="F1015" s="137">
        <f>C1015*E1015</f>
        <v>0</v>
      </c>
      <c r="G1015" s="148">
        <f>SUM(F1013:F1015)</f>
        <v>0</v>
      </c>
      <c r="H1015" s="125"/>
      <c r="I1015" s="59"/>
      <c r="J1015" s="59"/>
      <c r="K1015" s="59"/>
    </row>
    <row r="1016" spans="1:11" s="60" customFormat="1" ht="13.5" customHeight="1" x14ac:dyDescent="0.25">
      <c r="A1016" s="126"/>
      <c r="B1016" s="146"/>
      <c r="C1016" s="135"/>
      <c r="D1016" s="141"/>
      <c r="E1016" s="142"/>
      <c r="F1016" s="137"/>
      <c r="G1016" s="148"/>
      <c r="H1016" s="125"/>
      <c r="I1016" s="59"/>
      <c r="J1016" s="59"/>
      <c r="K1016" s="59"/>
    </row>
    <row r="1017" spans="1:11" s="60" customFormat="1" ht="13.5" customHeight="1" x14ac:dyDescent="0.25">
      <c r="A1017" s="126" t="s">
        <v>141</v>
      </c>
      <c r="B1017" s="149" t="s">
        <v>478</v>
      </c>
      <c r="C1017" s="142"/>
      <c r="D1017" s="147"/>
      <c r="E1017" s="142"/>
      <c r="F1017" s="137"/>
      <c r="G1017" s="148"/>
      <c r="H1017" s="125"/>
      <c r="I1017" s="59"/>
      <c r="J1017" s="59"/>
      <c r="K1017" s="59"/>
    </row>
    <row r="1018" spans="1:11" s="60" customFormat="1" ht="13.5" customHeight="1" x14ac:dyDescent="0.25">
      <c r="A1018" s="130" t="s">
        <v>197</v>
      </c>
      <c r="B1018" s="146" t="s">
        <v>479</v>
      </c>
      <c r="C1018" s="142">
        <v>19.14</v>
      </c>
      <c r="D1018" s="147" t="s">
        <v>19</v>
      </c>
      <c r="E1018" s="142"/>
      <c r="F1018" s="137">
        <f>C1018*E1018</f>
        <v>0</v>
      </c>
      <c r="G1018" s="148">
        <f>F1018</f>
        <v>0</v>
      </c>
      <c r="H1018" s="125"/>
      <c r="I1018" s="59"/>
      <c r="J1018" s="59"/>
      <c r="K1018" s="59"/>
    </row>
    <row r="1019" spans="1:11" s="60" customFormat="1" ht="13.5" customHeight="1" x14ac:dyDescent="0.25">
      <c r="A1019" s="139"/>
      <c r="B1019" s="146"/>
      <c r="C1019" s="142"/>
      <c r="D1019" s="147"/>
      <c r="E1019" s="142"/>
      <c r="F1019" s="137"/>
      <c r="G1019" s="148"/>
      <c r="H1019" s="125"/>
      <c r="I1019" s="59"/>
      <c r="J1019" s="59"/>
      <c r="K1019" s="59"/>
    </row>
    <row r="1020" spans="1:11" s="60" customFormat="1" ht="13.5" customHeight="1" x14ac:dyDescent="0.25">
      <c r="A1020" s="150" t="s">
        <v>156</v>
      </c>
      <c r="B1020" s="151" t="s">
        <v>480</v>
      </c>
      <c r="C1020" s="152"/>
      <c r="D1020" s="153"/>
      <c r="E1020" s="152"/>
      <c r="F1020" s="137"/>
      <c r="G1020" s="154"/>
      <c r="H1020" s="125"/>
      <c r="I1020" s="59"/>
      <c r="J1020" s="59"/>
      <c r="K1020" s="59"/>
    </row>
    <row r="1021" spans="1:11" s="60" customFormat="1" ht="13.5" customHeight="1" x14ac:dyDescent="0.25">
      <c r="A1021" s="130" t="s">
        <v>197</v>
      </c>
      <c r="B1021" s="155" t="s">
        <v>481</v>
      </c>
      <c r="C1021" s="142">
        <v>24.32</v>
      </c>
      <c r="D1021" s="147" t="s">
        <v>19</v>
      </c>
      <c r="E1021" s="142"/>
      <c r="F1021" s="137">
        <f>C1021*E1021</f>
        <v>0</v>
      </c>
      <c r="G1021" s="154"/>
      <c r="H1021" s="125"/>
      <c r="I1021" s="59"/>
      <c r="J1021" s="59"/>
      <c r="K1021" s="59"/>
    </row>
    <row r="1022" spans="1:11" s="60" customFormat="1" ht="13.5" customHeight="1" x14ac:dyDescent="0.25">
      <c r="A1022" s="130" t="s">
        <v>199</v>
      </c>
      <c r="B1022" s="155" t="s">
        <v>482</v>
      </c>
      <c r="C1022" s="137">
        <v>7.52</v>
      </c>
      <c r="D1022" s="136" t="s">
        <v>163</v>
      </c>
      <c r="E1022" s="137"/>
      <c r="F1022" s="137">
        <f>C1022*E1022</f>
        <v>0</v>
      </c>
      <c r="G1022" s="156"/>
      <c r="H1022" s="125"/>
      <c r="I1022" s="59"/>
      <c r="J1022" s="59"/>
      <c r="K1022" s="59"/>
    </row>
    <row r="1023" spans="1:11" s="60" customFormat="1" ht="13.5" customHeight="1" x14ac:dyDescent="0.25">
      <c r="A1023" s="144" t="s">
        <v>201</v>
      </c>
      <c r="B1023" s="155" t="s">
        <v>483</v>
      </c>
      <c r="C1023" s="137">
        <v>5.0199999999999996</v>
      </c>
      <c r="D1023" s="136" t="s">
        <v>19</v>
      </c>
      <c r="E1023" s="137"/>
      <c r="F1023" s="137">
        <f>C1023*E1023</f>
        <v>0</v>
      </c>
      <c r="G1023" s="156">
        <f>SUM(F1021:F1023)</f>
        <v>0</v>
      </c>
      <c r="H1023" s="125"/>
      <c r="I1023" s="59"/>
      <c r="J1023" s="59"/>
      <c r="K1023" s="59"/>
    </row>
    <row r="1024" spans="1:11" s="60" customFormat="1" ht="13.5" customHeight="1" x14ac:dyDescent="0.25">
      <c r="A1024" s="150"/>
      <c r="B1024" s="155"/>
      <c r="C1024" s="137"/>
      <c r="D1024" s="136"/>
      <c r="E1024" s="137"/>
      <c r="F1024" s="137"/>
      <c r="G1024" s="156"/>
      <c r="H1024" s="125"/>
      <c r="I1024" s="59"/>
      <c r="J1024" s="59"/>
      <c r="K1024" s="59"/>
    </row>
    <row r="1025" spans="1:11" s="60" customFormat="1" ht="13.5" customHeight="1" x14ac:dyDescent="0.25">
      <c r="A1025" s="150" t="s">
        <v>165</v>
      </c>
      <c r="B1025" s="151" t="s">
        <v>484</v>
      </c>
      <c r="C1025" s="142"/>
      <c r="D1025" s="147"/>
      <c r="E1025" s="142"/>
      <c r="F1025" s="137"/>
      <c r="G1025" s="156"/>
      <c r="H1025" s="125"/>
      <c r="I1025" s="59"/>
      <c r="J1025" s="59"/>
      <c r="K1025" s="59"/>
    </row>
    <row r="1026" spans="1:11" s="60" customFormat="1" ht="29.25" customHeight="1" x14ac:dyDescent="0.25">
      <c r="A1026" s="157" t="s">
        <v>197</v>
      </c>
      <c r="B1026" s="158" t="s">
        <v>485</v>
      </c>
      <c r="C1026" s="159">
        <v>2</v>
      </c>
      <c r="D1026" s="147" t="s">
        <v>26</v>
      </c>
      <c r="E1026" s="159"/>
      <c r="F1026" s="137">
        <f>C1026*E1026</f>
        <v>0</v>
      </c>
      <c r="G1026" s="156"/>
      <c r="H1026" s="125"/>
      <c r="I1026" s="125"/>
      <c r="J1026" s="59"/>
      <c r="K1026" s="59"/>
    </row>
    <row r="1027" spans="1:11" s="60" customFormat="1" ht="13.5" customHeight="1" x14ac:dyDescent="0.25">
      <c r="A1027" s="130" t="s">
        <v>199</v>
      </c>
      <c r="B1027" s="155" t="s">
        <v>486</v>
      </c>
      <c r="C1027" s="142">
        <v>1</v>
      </c>
      <c r="D1027" s="147" t="s">
        <v>26</v>
      </c>
      <c r="E1027" s="142"/>
      <c r="F1027" s="137">
        <f>C1027*E1027</f>
        <v>0</v>
      </c>
      <c r="G1027" s="156">
        <f>SUM(F1026:F1027)</f>
        <v>0</v>
      </c>
      <c r="H1027" s="125"/>
      <c r="I1027" s="160"/>
      <c r="J1027" s="59"/>
      <c r="K1027" s="59"/>
    </row>
    <row r="1028" spans="1:11" s="60" customFormat="1" ht="13.5" customHeight="1" x14ac:dyDescent="0.2">
      <c r="A1028" s="150"/>
      <c r="G1028" s="156"/>
      <c r="I1028" s="59"/>
      <c r="J1028" s="59"/>
      <c r="K1028" s="59"/>
    </row>
    <row r="1029" spans="1:11" s="60" customFormat="1" ht="13.5" customHeight="1" x14ac:dyDescent="0.25">
      <c r="A1029" s="150"/>
      <c r="B1029" s="328" t="s">
        <v>487</v>
      </c>
      <c r="C1029" s="328"/>
      <c r="D1029" s="328"/>
      <c r="E1029" s="161" t="s">
        <v>488</v>
      </c>
      <c r="F1029" s="162" t="s">
        <v>292</v>
      </c>
      <c r="G1029" s="163">
        <f>SUM(G1005:G1027)</f>
        <v>0</v>
      </c>
      <c r="H1029" s="125"/>
      <c r="I1029" s="59"/>
      <c r="J1029" s="59"/>
      <c r="K1029" s="59"/>
    </row>
    <row r="1030" spans="1:11" s="60" customFormat="1" ht="13.5" customHeight="1" x14ac:dyDescent="0.2">
      <c r="A1030" s="54"/>
      <c r="B1030" s="121"/>
      <c r="C1030" s="121"/>
      <c r="D1030" s="121"/>
      <c r="E1030" s="121"/>
      <c r="F1030" s="41"/>
      <c r="G1030" s="61"/>
      <c r="H1030" s="59"/>
      <c r="I1030" s="59"/>
      <c r="J1030" s="59"/>
      <c r="K1030" s="59"/>
    </row>
    <row r="1031" spans="1:11" s="60" customFormat="1" ht="13.5" customHeight="1" x14ac:dyDescent="0.25">
      <c r="A1031" s="150"/>
      <c r="B1031" s="328" t="s">
        <v>487</v>
      </c>
      <c r="C1031" s="328"/>
      <c r="D1031" s="328"/>
      <c r="E1031" s="161" t="s">
        <v>489</v>
      </c>
      <c r="F1031" s="162" t="s">
        <v>292</v>
      </c>
      <c r="G1031" s="163">
        <f>G1029*11</f>
        <v>0</v>
      </c>
      <c r="H1031" s="125"/>
      <c r="I1031" s="59"/>
      <c r="J1031" s="59"/>
      <c r="K1031" s="59"/>
    </row>
    <row r="1032" spans="1:11" s="60" customFormat="1" ht="13.5" customHeight="1" x14ac:dyDescent="0.2">
      <c r="A1032" s="54"/>
      <c r="B1032" s="121"/>
      <c r="C1032" s="121"/>
      <c r="D1032" s="121"/>
      <c r="E1032" s="121"/>
      <c r="F1032" s="41"/>
      <c r="G1032" s="61"/>
      <c r="H1032" s="59"/>
      <c r="I1032" s="59"/>
      <c r="J1032" s="59"/>
      <c r="K1032" s="59"/>
    </row>
    <row r="1033" spans="1:11" s="60" customFormat="1" ht="12.75" customHeight="1" x14ac:dyDescent="0.2">
      <c r="A1033" s="11"/>
      <c r="B1033" s="324" t="s">
        <v>490</v>
      </c>
      <c r="C1033" s="324"/>
      <c r="D1033" s="324"/>
      <c r="E1033" s="103"/>
      <c r="F1033" s="104"/>
      <c r="G1033" s="7"/>
      <c r="H1033" s="59"/>
      <c r="I1033" s="59"/>
      <c r="J1033" s="59"/>
      <c r="K1033" s="59"/>
    </row>
    <row r="1034" spans="1:11" s="60" customFormat="1" x14ac:dyDescent="0.2">
      <c r="A1034" s="11"/>
      <c r="B1034" s="105"/>
      <c r="C1034" s="102"/>
      <c r="D1034" s="102"/>
      <c r="E1034" s="103"/>
      <c r="F1034" s="104"/>
      <c r="G1034" s="7"/>
      <c r="H1034" s="59"/>
      <c r="I1034" s="59"/>
      <c r="J1034" s="59"/>
      <c r="K1034" s="59"/>
    </row>
    <row r="1035" spans="1:11" s="60" customFormat="1" x14ac:dyDescent="0.2">
      <c r="A1035" s="164" t="s">
        <v>491</v>
      </c>
      <c r="B1035" s="326" t="s">
        <v>492</v>
      </c>
      <c r="C1035" s="326"/>
      <c r="D1035" s="102"/>
      <c r="E1035" s="103"/>
      <c r="F1035" s="104"/>
      <c r="G1035" s="7"/>
      <c r="H1035" s="59"/>
      <c r="I1035" s="59"/>
      <c r="J1035" s="59"/>
      <c r="K1035" s="59"/>
    </row>
    <row r="1036" spans="1:11" s="60" customFormat="1" ht="15" x14ac:dyDescent="0.25">
      <c r="A1036" s="45" t="s">
        <v>17</v>
      </c>
      <c r="B1036" s="46" t="s">
        <v>493</v>
      </c>
      <c r="C1036" s="47">
        <v>61.46</v>
      </c>
      <c r="D1036" s="48" t="s">
        <v>163</v>
      </c>
      <c r="E1036" s="49"/>
      <c r="F1036" s="50">
        <f t="shared" ref="F1036:F1048" si="43">C1036*E1036</f>
        <v>0</v>
      </c>
      <c r="G1036" s="42"/>
      <c r="H1036" s="59"/>
      <c r="I1036" s="59"/>
      <c r="J1036" s="59"/>
      <c r="K1036" s="59"/>
    </row>
    <row r="1037" spans="1:11" s="60" customFormat="1" ht="15" x14ac:dyDescent="0.25">
      <c r="A1037" s="45" t="s">
        <v>20</v>
      </c>
      <c r="B1037" s="46" t="s">
        <v>494</v>
      </c>
      <c r="C1037" s="47">
        <v>24.91</v>
      </c>
      <c r="D1037" s="48" t="s">
        <v>163</v>
      </c>
      <c r="E1037" s="49"/>
      <c r="F1037" s="50">
        <f t="shared" si="43"/>
        <v>0</v>
      </c>
      <c r="G1037" s="42"/>
      <c r="H1037" s="59"/>
      <c r="I1037" s="59"/>
      <c r="J1037" s="59"/>
      <c r="K1037" s="59"/>
    </row>
    <row r="1038" spans="1:11" s="60" customFormat="1" ht="15" x14ac:dyDescent="0.25">
      <c r="A1038" s="45" t="s">
        <v>22</v>
      </c>
      <c r="B1038" s="46" t="s">
        <v>495</v>
      </c>
      <c r="C1038" s="47">
        <v>82.56</v>
      </c>
      <c r="D1038" s="48" t="s">
        <v>163</v>
      </c>
      <c r="E1038" s="49"/>
      <c r="F1038" s="50">
        <f t="shared" si="43"/>
        <v>0</v>
      </c>
      <c r="G1038" s="42"/>
      <c r="H1038" s="59"/>
      <c r="I1038" s="59"/>
      <c r="J1038" s="59"/>
      <c r="K1038" s="59"/>
    </row>
    <row r="1039" spans="1:11" s="60" customFormat="1" ht="15" x14ac:dyDescent="0.25">
      <c r="A1039" s="54" t="s">
        <v>174</v>
      </c>
      <c r="B1039" s="46" t="s">
        <v>496</v>
      </c>
      <c r="C1039" s="47">
        <v>19.86</v>
      </c>
      <c r="D1039" s="48" t="s">
        <v>163</v>
      </c>
      <c r="E1039" s="49"/>
      <c r="F1039" s="50">
        <f t="shared" si="43"/>
        <v>0</v>
      </c>
      <c r="H1039" s="59"/>
      <c r="I1039" s="59"/>
      <c r="J1039" s="59"/>
      <c r="K1039" s="59"/>
    </row>
    <row r="1040" spans="1:11" s="60" customFormat="1" ht="15" x14ac:dyDescent="0.25">
      <c r="A1040" s="54" t="s">
        <v>27</v>
      </c>
      <c r="B1040" s="46" t="s">
        <v>497</v>
      </c>
      <c r="C1040" s="47">
        <v>11.07</v>
      </c>
      <c r="D1040" s="48" t="s">
        <v>163</v>
      </c>
      <c r="E1040" s="49"/>
      <c r="F1040" s="50">
        <f t="shared" si="43"/>
        <v>0</v>
      </c>
      <c r="H1040" s="59"/>
      <c r="I1040" s="59"/>
      <c r="J1040" s="59"/>
      <c r="K1040" s="59"/>
    </row>
    <row r="1041" spans="1:11" s="60" customFormat="1" ht="15" x14ac:dyDescent="0.25">
      <c r="A1041" s="54" t="s">
        <v>29</v>
      </c>
      <c r="B1041" s="46" t="s">
        <v>498</v>
      </c>
      <c r="C1041" s="47">
        <v>203.82</v>
      </c>
      <c r="D1041" s="48" t="s">
        <v>163</v>
      </c>
      <c r="E1041" s="49"/>
      <c r="F1041" s="50">
        <f t="shared" si="43"/>
        <v>0</v>
      </c>
      <c r="G1041" s="42"/>
      <c r="H1041" s="59"/>
      <c r="I1041" s="59"/>
      <c r="J1041" s="59"/>
      <c r="K1041" s="59"/>
    </row>
    <row r="1042" spans="1:11" s="60" customFormat="1" ht="15" x14ac:dyDescent="0.25">
      <c r="A1042" s="54" t="s">
        <v>32</v>
      </c>
      <c r="B1042" s="46" t="s">
        <v>499</v>
      </c>
      <c r="C1042" s="47">
        <v>105.08</v>
      </c>
      <c r="D1042" s="48" t="s">
        <v>163</v>
      </c>
      <c r="E1042" s="49"/>
      <c r="F1042" s="50">
        <f t="shared" si="43"/>
        <v>0</v>
      </c>
      <c r="H1042" s="59"/>
      <c r="I1042" s="59"/>
      <c r="J1042" s="59"/>
      <c r="K1042" s="59"/>
    </row>
    <row r="1043" spans="1:11" s="60" customFormat="1" ht="15" x14ac:dyDescent="0.25">
      <c r="A1043" s="54" t="s">
        <v>151</v>
      </c>
      <c r="B1043" s="46" t="s">
        <v>500</v>
      </c>
      <c r="C1043" s="47">
        <v>10.210000000000001</v>
      </c>
      <c r="D1043" s="48" t="s">
        <v>163</v>
      </c>
      <c r="E1043" s="49"/>
      <c r="F1043" s="50">
        <f t="shared" si="43"/>
        <v>0</v>
      </c>
      <c r="H1043" s="59"/>
      <c r="I1043" s="59"/>
      <c r="J1043" s="59"/>
      <c r="K1043" s="59"/>
    </row>
    <row r="1044" spans="1:11" s="60" customFormat="1" x14ac:dyDescent="0.2">
      <c r="A1044" s="54" t="s">
        <v>153</v>
      </c>
      <c r="B1044" s="46" t="s">
        <v>501</v>
      </c>
      <c r="C1044" s="47">
        <v>1</v>
      </c>
      <c r="D1044" s="48" t="s">
        <v>26</v>
      </c>
      <c r="E1044" s="49"/>
      <c r="F1044" s="50">
        <f t="shared" si="43"/>
        <v>0</v>
      </c>
      <c r="G1044" s="47"/>
      <c r="H1044" s="59"/>
      <c r="I1044" s="59"/>
      <c r="J1044" s="59"/>
      <c r="K1044" s="59"/>
    </row>
    <row r="1045" spans="1:11" s="60" customFormat="1" x14ac:dyDescent="0.2">
      <c r="A1045" s="54" t="s">
        <v>60</v>
      </c>
      <c r="B1045" s="46" t="s">
        <v>502</v>
      </c>
      <c r="C1045" s="47">
        <v>1</v>
      </c>
      <c r="D1045" s="48" t="s">
        <v>26</v>
      </c>
      <c r="E1045" s="49"/>
      <c r="F1045" s="50">
        <f t="shared" si="43"/>
        <v>0</v>
      </c>
      <c r="G1045" s="47"/>
      <c r="H1045" s="59"/>
      <c r="I1045" s="59"/>
      <c r="J1045" s="59"/>
      <c r="K1045" s="59"/>
    </row>
    <row r="1046" spans="1:11" s="60" customFormat="1" x14ac:dyDescent="0.2">
      <c r="A1046" s="54" t="s">
        <v>40</v>
      </c>
      <c r="B1046" s="46" t="s">
        <v>503</v>
      </c>
      <c r="C1046" s="47">
        <v>8</v>
      </c>
      <c r="D1046" s="48" t="s">
        <v>26</v>
      </c>
      <c r="E1046" s="49"/>
      <c r="F1046" s="50">
        <f t="shared" si="43"/>
        <v>0</v>
      </c>
      <c r="H1046" s="59"/>
      <c r="I1046" s="59"/>
      <c r="J1046" s="59"/>
      <c r="K1046" s="59"/>
    </row>
    <row r="1047" spans="1:11" s="60" customFormat="1" x14ac:dyDescent="0.2">
      <c r="A1047" s="54" t="s">
        <v>42</v>
      </c>
      <c r="B1047" s="46" t="s">
        <v>504</v>
      </c>
      <c r="C1047" s="47">
        <v>5</v>
      </c>
      <c r="D1047" s="48" t="s">
        <v>26</v>
      </c>
      <c r="E1047" s="49"/>
      <c r="F1047" s="50">
        <f t="shared" si="43"/>
        <v>0</v>
      </c>
      <c r="H1047" s="59"/>
      <c r="I1047" s="59"/>
      <c r="J1047" s="59"/>
      <c r="K1047" s="59"/>
    </row>
    <row r="1048" spans="1:11" s="60" customFormat="1" x14ac:dyDescent="0.2">
      <c r="A1048" s="54" t="s">
        <v>64</v>
      </c>
      <c r="B1048" s="46" t="s">
        <v>505</v>
      </c>
      <c r="C1048" s="47">
        <v>7</v>
      </c>
      <c r="D1048" s="48" t="s">
        <v>26</v>
      </c>
      <c r="E1048" s="49"/>
      <c r="F1048" s="50">
        <f t="shared" si="43"/>
        <v>0</v>
      </c>
      <c r="G1048" s="61">
        <f>SUM(F1036:F1048)</f>
        <v>0</v>
      </c>
      <c r="H1048" s="59"/>
      <c r="I1048" s="59"/>
      <c r="J1048" s="59"/>
      <c r="K1048" s="59"/>
    </row>
    <row r="1049" spans="1:11" s="60" customFormat="1" x14ac:dyDescent="0.2">
      <c r="A1049" s="54"/>
      <c r="B1049" s="57"/>
      <c r="C1049" s="47"/>
      <c r="D1049" s="58"/>
      <c r="E1049" s="52"/>
      <c r="F1049" s="50"/>
      <c r="G1049" s="47"/>
      <c r="H1049" s="59"/>
      <c r="I1049" s="59"/>
      <c r="J1049" s="59"/>
      <c r="K1049" s="59"/>
    </row>
    <row r="1050" spans="1:11" s="60" customFormat="1" x14ac:dyDescent="0.2">
      <c r="A1050" s="164" t="s">
        <v>506</v>
      </c>
      <c r="B1050" s="326" t="s">
        <v>507</v>
      </c>
      <c r="C1050" s="326"/>
      <c r="D1050" s="102"/>
      <c r="E1050" s="103"/>
      <c r="F1050" s="104"/>
      <c r="G1050" s="7"/>
      <c r="H1050" s="59"/>
      <c r="I1050" s="59"/>
      <c r="J1050" s="59"/>
      <c r="K1050" s="59"/>
    </row>
    <row r="1051" spans="1:11" s="60" customFormat="1" ht="15" x14ac:dyDescent="0.25">
      <c r="A1051" s="45" t="s">
        <v>17</v>
      </c>
      <c r="B1051" s="46" t="s">
        <v>499</v>
      </c>
      <c r="C1051" s="47">
        <v>167.91</v>
      </c>
      <c r="D1051" s="48" t="s">
        <v>163</v>
      </c>
      <c r="E1051" s="49"/>
      <c r="F1051" s="50">
        <f>C1051*E1051</f>
        <v>0</v>
      </c>
      <c r="G1051" s="42"/>
      <c r="H1051" s="59"/>
      <c r="I1051" s="59"/>
      <c r="J1051" s="59"/>
      <c r="K1051" s="59"/>
    </row>
    <row r="1052" spans="1:11" s="60" customFormat="1" ht="15" x14ac:dyDescent="0.25">
      <c r="A1052" s="45" t="s">
        <v>20</v>
      </c>
      <c r="B1052" s="46" t="s">
        <v>500</v>
      </c>
      <c r="C1052" s="47">
        <v>56.46</v>
      </c>
      <c r="D1052" s="48" t="s">
        <v>163</v>
      </c>
      <c r="E1052" s="49"/>
      <c r="F1052" s="50">
        <f>C1052*E1052</f>
        <v>0</v>
      </c>
      <c r="G1052" s="61">
        <f>SUM(F1051:F1052)</f>
        <v>0</v>
      </c>
      <c r="H1052" s="59"/>
      <c r="I1052" s="59"/>
      <c r="J1052" s="59"/>
      <c r="K1052" s="59"/>
    </row>
    <row r="1053" spans="1:11" s="60" customFormat="1" x14ac:dyDescent="0.2">
      <c r="A1053" s="54"/>
      <c r="B1053" s="57"/>
      <c r="C1053" s="47"/>
      <c r="D1053" s="58"/>
      <c r="E1053" s="52"/>
      <c r="F1053" s="50"/>
      <c r="G1053" s="47"/>
      <c r="H1053" s="59"/>
      <c r="I1053" s="59"/>
      <c r="J1053" s="59"/>
      <c r="K1053" s="59"/>
    </row>
    <row r="1054" spans="1:11" s="60" customFormat="1" ht="12.75" customHeight="1" x14ac:dyDescent="0.2">
      <c r="A1054" s="164" t="s">
        <v>508</v>
      </c>
      <c r="B1054" s="326" t="s">
        <v>509</v>
      </c>
      <c r="C1054" s="326"/>
      <c r="D1054" s="326"/>
      <c r="E1054" s="326"/>
      <c r="F1054" s="104"/>
      <c r="G1054" s="7"/>
      <c r="H1054" s="59"/>
      <c r="I1054" s="59"/>
      <c r="J1054" s="59"/>
      <c r="K1054" s="59"/>
    </row>
    <row r="1055" spans="1:11" s="60" customFormat="1" ht="15" x14ac:dyDescent="0.25">
      <c r="A1055" s="45" t="s">
        <v>17</v>
      </c>
      <c r="B1055" s="46" t="s">
        <v>510</v>
      </c>
      <c r="C1055" s="47">
        <v>48.65</v>
      </c>
      <c r="D1055" s="48" t="s">
        <v>163</v>
      </c>
      <c r="E1055" s="49"/>
      <c r="F1055" s="50">
        <f t="shared" ref="F1055:F1060" si="44">C1055*E1055</f>
        <v>0</v>
      </c>
      <c r="G1055" s="42"/>
      <c r="H1055" s="59"/>
      <c r="I1055" s="59"/>
      <c r="J1055" s="59"/>
      <c r="K1055" s="59"/>
    </row>
    <row r="1056" spans="1:11" s="60" customFormat="1" ht="15" x14ac:dyDescent="0.25">
      <c r="A1056" s="45" t="s">
        <v>20</v>
      </c>
      <c r="B1056" s="46" t="s">
        <v>496</v>
      </c>
      <c r="C1056" s="47">
        <v>78.31</v>
      </c>
      <c r="D1056" s="48" t="s">
        <v>163</v>
      </c>
      <c r="E1056" s="49"/>
      <c r="F1056" s="50">
        <f t="shared" si="44"/>
        <v>0</v>
      </c>
      <c r="H1056" s="59"/>
      <c r="I1056" s="59"/>
      <c r="J1056" s="59"/>
      <c r="K1056" s="59"/>
    </row>
    <row r="1057" spans="1:11" s="60" customFormat="1" x14ac:dyDescent="0.2">
      <c r="A1057" s="45" t="s">
        <v>201</v>
      </c>
      <c r="B1057" s="46" t="s">
        <v>504</v>
      </c>
      <c r="C1057" s="47">
        <v>12</v>
      </c>
      <c r="D1057" s="48" t="s">
        <v>26</v>
      </c>
      <c r="E1057" s="49"/>
      <c r="F1057" s="50">
        <f t="shared" si="44"/>
        <v>0</v>
      </c>
      <c r="H1057" s="59"/>
      <c r="I1057" s="59"/>
      <c r="J1057" s="59"/>
      <c r="K1057" s="59"/>
    </row>
    <row r="1058" spans="1:11" s="60" customFormat="1" x14ac:dyDescent="0.2">
      <c r="A1058" s="54" t="s">
        <v>174</v>
      </c>
      <c r="B1058" s="57" t="s">
        <v>511</v>
      </c>
      <c r="C1058" s="47">
        <v>5</v>
      </c>
      <c r="D1058" s="48" t="s">
        <v>26</v>
      </c>
      <c r="E1058" s="49"/>
      <c r="F1058" s="50">
        <f t="shared" si="44"/>
        <v>0</v>
      </c>
      <c r="G1058" s="47"/>
      <c r="H1058" s="59"/>
      <c r="I1058" s="59"/>
      <c r="J1058" s="59"/>
      <c r="K1058" s="59"/>
    </row>
    <row r="1059" spans="1:11" s="60" customFormat="1" x14ac:dyDescent="0.2">
      <c r="A1059" s="54" t="s">
        <v>204</v>
      </c>
      <c r="B1059" s="57" t="s">
        <v>512</v>
      </c>
      <c r="C1059" s="47">
        <v>5</v>
      </c>
      <c r="D1059" s="48" t="s">
        <v>26</v>
      </c>
      <c r="E1059" s="49"/>
      <c r="F1059" s="50">
        <f t="shared" si="44"/>
        <v>0</v>
      </c>
      <c r="G1059" s="47"/>
      <c r="H1059" s="59"/>
      <c r="I1059" s="59"/>
      <c r="J1059" s="59"/>
      <c r="K1059" s="59"/>
    </row>
    <row r="1060" spans="1:11" s="60" customFormat="1" x14ac:dyDescent="0.2">
      <c r="A1060" s="54" t="s">
        <v>253</v>
      </c>
      <c r="B1060" s="57" t="s">
        <v>513</v>
      </c>
      <c r="C1060" s="47">
        <v>57.81</v>
      </c>
      <c r="D1060" s="48" t="s">
        <v>163</v>
      </c>
      <c r="E1060" s="49"/>
      <c r="F1060" s="50">
        <f t="shared" si="44"/>
        <v>0</v>
      </c>
      <c r="G1060" s="61">
        <f>SUM(F1055:F1060)</f>
        <v>0</v>
      </c>
      <c r="H1060" s="59"/>
      <c r="I1060" s="59"/>
      <c r="J1060" s="59"/>
      <c r="K1060" s="59"/>
    </row>
    <row r="1061" spans="1:11" s="60" customFormat="1" x14ac:dyDescent="0.2">
      <c r="A1061" s="54"/>
      <c r="B1061" s="57"/>
      <c r="C1061" s="47"/>
      <c r="D1061" s="58"/>
      <c r="E1061" s="52"/>
      <c r="F1061" s="50"/>
      <c r="G1061" s="47"/>
      <c r="H1061" s="59"/>
      <c r="I1061" s="59"/>
      <c r="J1061" s="59"/>
      <c r="K1061" s="59"/>
    </row>
    <row r="1062" spans="1:11" s="60" customFormat="1" x14ac:dyDescent="0.2">
      <c r="A1062" s="164" t="s">
        <v>514</v>
      </c>
      <c r="B1062" s="326" t="s">
        <v>515</v>
      </c>
      <c r="C1062" s="326"/>
      <c r="D1062" s="102"/>
      <c r="E1062" s="103"/>
      <c r="F1062" s="104"/>
      <c r="G1062" s="7"/>
      <c r="H1062" s="59"/>
      <c r="I1062" s="59"/>
      <c r="J1062" s="59"/>
      <c r="K1062" s="59"/>
    </row>
    <row r="1063" spans="1:11" s="60" customFormat="1" x14ac:dyDescent="0.2">
      <c r="A1063" s="45" t="s">
        <v>17</v>
      </c>
      <c r="B1063" s="46" t="s">
        <v>516</v>
      </c>
      <c r="C1063" s="47">
        <v>23</v>
      </c>
      <c r="D1063" s="48" t="s">
        <v>26</v>
      </c>
      <c r="E1063" s="49"/>
      <c r="F1063" s="50">
        <f>C1063*E1063</f>
        <v>0</v>
      </c>
      <c r="G1063" s="61">
        <f>SUM(F1063:F1063)</f>
        <v>0</v>
      </c>
      <c r="H1063" s="59"/>
      <c r="I1063" s="59"/>
      <c r="J1063" s="59"/>
      <c r="K1063" s="59"/>
    </row>
    <row r="1064" spans="1:11" s="60" customFormat="1" x14ac:dyDescent="0.2">
      <c r="A1064" s="54"/>
      <c r="B1064" s="57"/>
      <c r="C1064" s="47"/>
      <c r="D1064" s="58"/>
      <c r="E1064" s="52"/>
      <c r="F1064" s="50"/>
      <c r="G1064" s="47"/>
      <c r="H1064" s="59"/>
      <c r="I1064" s="59"/>
      <c r="J1064" s="59"/>
      <c r="K1064" s="59"/>
    </row>
    <row r="1065" spans="1:11" s="60" customFormat="1" x14ac:dyDescent="0.2">
      <c r="A1065" s="164" t="s">
        <v>517</v>
      </c>
      <c r="B1065" s="326" t="s">
        <v>518</v>
      </c>
      <c r="C1065" s="326"/>
      <c r="D1065" s="102"/>
      <c r="E1065" s="103"/>
      <c r="F1065" s="104"/>
      <c r="G1065" s="7"/>
      <c r="H1065" s="59"/>
      <c r="I1065" s="59"/>
      <c r="J1065" s="59"/>
      <c r="K1065" s="59"/>
    </row>
    <row r="1066" spans="1:11" s="60" customFormat="1" x14ac:dyDescent="0.2">
      <c r="A1066" s="45" t="s">
        <v>17</v>
      </c>
      <c r="B1066" s="46" t="s">
        <v>519</v>
      </c>
      <c r="C1066" s="47">
        <v>3</v>
      </c>
      <c r="D1066" s="48" t="s">
        <v>26</v>
      </c>
      <c r="E1066" s="49"/>
      <c r="F1066" s="50">
        <f>C1066*E1066</f>
        <v>0</v>
      </c>
      <c r="G1066" s="61">
        <f>SUM(F1066:F1066)</f>
        <v>0</v>
      </c>
      <c r="H1066" s="59"/>
      <c r="I1066" s="59"/>
      <c r="J1066" s="59"/>
      <c r="K1066" s="59"/>
    </row>
    <row r="1067" spans="1:11" s="60" customFormat="1" x14ac:dyDescent="0.2">
      <c r="A1067" s="54"/>
      <c r="B1067" s="57"/>
      <c r="C1067" s="47"/>
      <c r="D1067" s="58"/>
      <c r="E1067" s="52"/>
      <c r="F1067" s="50"/>
      <c r="G1067" s="47"/>
      <c r="H1067" s="59"/>
      <c r="I1067" s="59"/>
      <c r="J1067" s="59"/>
      <c r="K1067" s="59"/>
    </row>
    <row r="1068" spans="1:11" s="60" customFormat="1" ht="13.5" customHeight="1" x14ac:dyDescent="0.2">
      <c r="A1068" s="54"/>
      <c r="B1068" s="322" t="s">
        <v>520</v>
      </c>
      <c r="C1068" s="322"/>
      <c r="D1068" s="322"/>
      <c r="E1068" s="322"/>
      <c r="F1068" s="41" t="s">
        <v>292</v>
      </c>
      <c r="G1068" s="61">
        <f>SUM(G1048:G1066)</f>
        <v>0</v>
      </c>
      <c r="H1068" s="59"/>
      <c r="I1068" s="59"/>
      <c r="J1068" s="59"/>
      <c r="K1068" s="59"/>
    </row>
    <row r="1069" spans="1:11" s="60" customFormat="1" ht="13.5" customHeight="1" x14ac:dyDescent="0.2">
      <c r="A1069" s="54"/>
      <c r="B1069" s="101"/>
      <c r="C1069" s="101"/>
      <c r="D1069" s="101"/>
      <c r="E1069" s="101"/>
      <c r="F1069" s="41"/>
      <c r="G1069" s="61"/>
      <c r="H1069" s="59"/>
      <c r="I1069" s="59"/>
      <c r="J1069" s="59"/>
      <c r="K1069" s="59"/>
    </row>
    <row r="1070" spans="1:11" s="60" customFormat="1" ht="12.75" customHeight="1" x14ac:dyDescent="0.2">
      <c r="A1070" s="11"/>
      <c r="B1070" s="324" t="s">
        <v>521</v>
      </c>
      <c r="C1070" s="324"/>
      <c r="D1070" s="324"/>
      <c r="E1070" s="103"/>
      <c r="F1070" s="104"/>
      <c r="G1070" s="7"/>
      <c r="H1070" s="59"/>
      <c r="I1070" s="59"/>
      <c r="J1070" s="59"/>
      <c r="K1070" s="59"/>
    </row>
    <row r="1071" spans="1:11" s="60" customFormat="1" x14ac:dyDescent="0.2">
      <c r="A1071" s="11"/>
      <c r="B1071" s="105"/>
      <c r="C1071" s="102"/>
      <c r="D1071" s="102"/>
      <c r="E1071" s="103"/>
      <c r="F1071" s="104"/>
      <c r="G1071" s="7"/>
      <c r="H1071" s="59"/>
      <c r="I1071" s="59"/>
      <c r="J1071" s="59"/>
      <c r="K1071" s="59"/>
    </row>
    <row r="1072" spans="1:11" s="60" customFormat="1" x14ac:dyDescent="0.2">
      <c r="A1072" s="45" t="s">
        <v>17</v>
      </c>
      <c r="B1072" s="46" t="s">
        <v>522</v>
      </c>
      <c r="C1072" s="47">
        <v>817.8</v>
      </c>
      <c r="D1072" s="48" t="s">
        <v>19</v>
      </c>
      <c r="E1072" s="49"/>
      <c r="F1072" s="50">
        <f t="shared" ref="F1072:F1083" si="45">C1072*E1072</f>
        <v>0</v>
      </c>
      <c r="G1072" s="42"/>
      <c r="H1072" s="59"/>
      <c r="I1072" s="59"/>
      <c r="J1072" s="59"/>
      <c r="K1072" s="59"/>
    </row>
    <row r="1073" spans="1:11" s="60" customFormat="1" x14ac:dyDescent="0.2">
      <c r="A1073" s="45" t="s">
        <v>20</v>
      </c>
      <c r="B1073" s="51" t="s">
        <v>523</v>
      </c>
      <c r="C1073" s="47">
        <v>495.47</v>
      </c>
      <c r="D1073" s="48" t="s">
        <v>163</v>
      </c>
      <c r="E1073" s="49"/>
      <c r="F1073" s="50">
        <f t="shared" si="45"/>
        <v>0</v>
      </c>
      <c r="G1073" s="42"/>
      <c r="H1073" s="59"/>
      <c r="I1073" s="71"/>
      <c r="J1073" s="59"/>
      <c r="K1073" s="59"/>
    </row>
    <row r="1074" spans="1:11" s="60" customFormat="1" ht="25.5" x14ac:dyDescent="0.2">
      <c r="A1074" s="45" t="s">
        <v>22</v>
      </c>
      <c r="B1074" s="46" t="s">
        <v>524</v>
      </c>
      <c r="C1074" s="47">
        <v>1876.24</v>
      </c>
      <c r="D1074" s="48" t="s">
        <v>19</v>
      </c>
      <c r="E1074" s="49"/>
      <c r="F1074" s="50">
        <f t="shared" si="45"/>
        <v>0</v>
      </c>
      <c r="G1074" s="42"/>
      <c r="H1074" s="59"/>
      <c r="I1074" s="59"/>
      <c r="J1074" s="59"/>
      <c r="K1074" s="59"/>
    </row>
    <row r="1075" spans="1:11" s="60" customFormat="1" x14ac:dyDescent="0.2">
      <c r="A1075" s="54" t="s">
        <v>174</v>
      </c>
      <c r="B1075" s="60" t="s">
        <v>525</v>
      </c>
      <c r="C1075" s="47">
        <v>1</v>
      </c>
      <c r="D1075" s="48" t="s">
        <v>239</v>
      </c>
      <c r="E1075" s="49"/>
      <c r="F1075" s="50">
        <f t="shared" si="45"/>
        <v>0</v>
      </c>
      <c r="H1075" s="59"/>
      <c r="I1075" s="59"/>
      <c r="J1075" s="59"/>
      <c r="K1075" s="59"/>
    </row>
    <row r="1076" spans="1:11" s="60" customFormat="1" x14ac:dyDescent="0.2">
      <c r="A1076" s="54" t="s">
        <v>27</v>
      </c>
      <c r="B1076" s="60" t="s">
        <v>526</v>
      </c>
      <c r="C1076" s="47">
        <v>4696.84</v>
      </c>
      <c r="D1076" s="48" t="s">
        <v>19</v>
      </c>
      <c r="E1076" s="49"/>
      <c r="F1076" s="50">
        <f>C1076*E1076</f>
        <v>0</v>
      </c>
      <c r="H1076" s="59"/>
      <c r="I1076" s="59"/>
      <c r="J1076" s="59"/>
      <c r="K1076" s="59"/>
    </row>
    <row r="1077" spans="1:11" s="60" customFormat="1" x14ac:dyDescent="0.2">
      <c r="A1077" s="54" t="s">
        <v>29</v>
      </c>
      <c r="B1077" s="165" t="s">
        <v>527</v>
      </c>
      <c r="C1077" s="47">
        <v>697.27</v>
      </c>
      <c r="D1077" s="48" t="s">
        <v>163</v>
      </c>
      <c r="E1077" s="49"/>
      <c r="F1077" s="50">
        <f t="shared" si="45"/>
        <v>0</v>
      </c>
      <c r="G1077" s="42"/>
      <c r="H1077" s="59"/>
      <c r="I1077" s="59"/>
      <c r="J1077" s="59"/>
      <c r="K1077" s="59"/>
    </row>
    <row r="1078" spans="1:11" s="60" customFormat="1" x14ac:dyDescent="0.2">
      <c r="A1078" s="54" t="s">
        <v>32</v>
      </c>
      <c r="B1078" s="65" t="s">
        <v>528</v>
      </c>
      <c r="C1078" s="47">
        <v>20</v>
      </c>
      <c r="D1078" s="58" t="s">
        <v>26</v>
      </c>
      <c r="E1078" s="52"/>
      <c r="F1078" s="50">
        <f t="shared" si="45"/>
        <v>0</v>
      </c>
      <c r="G1078" s="47"/>
      <c r="H1078" s="59"/>
      <c r="I1078" s="59"/>
      <c r="J1078" s="59"/>
      <c r="K1078" s="59"/>
    </row>
    <row r="1079" spans="1:11" s="60" customFormat="1" x14ac:dyDescent="0.2">
      <c r="A1079" s="54" t="s">
        <v>151</v>
      </c>
      <c r="B1079" s="65" t="s">
        <v>529</v>
      </c>
      <c r="C1079" s="47">
        <v>7</v>
      </c>
      <c r="D1079" s="58" t="s">
        <v>26</v>
      </c>
      <c r="E1079" s="52"/>
      <c r="F1079" s="50">
        <f t="shared" si="45"/>
        <v>0</v>
      </c>
      <c r="G1079" s="47"/>
      <c r="H1079" s="59"/>
      <c r="I1079" s="59"/>
      <c r="J1079" s="59"/>
      <c r="K1079" s="59"/>
    </row>
    <row r="1080" spans="1:11" s="60" customFormat="1" x14ac:dyDescent="0.2">
      <c r="A1080" s="54" t="s">
        <v>153</v>
      </c>
      <c r="B1080" s="65" t="s">
        <v>530</v>
      </c>
      <c r="C1080" s="47">
        <v>4</v>
      </c>
      <c r="D1080" s="58" t="s">
        <v>26</v>
      </c>
      <c r="E1080" s="52"/>
      <c r="F1080" s="50">
        <f t="shared" si="45"/>
        <v>0</v>
      </c>
      <c r="G1080" s="47"/>
      <c r="H1080" s="59"/>
      <c r="I1080" s="59"/>
      <c r="J1080" s="59"/>
      <c r="K1080" s="59"/>
    </row>
    <row r="1081" spans="1:11" s="60" customFormat="1" x14ac:dyDescent="0.2">
      <c r="A1081" s="54" t="s">
        <v>60</v>
      </c>
      <c r="B1081" s="65" t="s">
        <v>531</v>
      </c>
      <c r="C1081" s="47">
        <f>161.28*0.4</f>
        <v>64.512</v>
      </c>
      <c r="D1081" s="58" t="s">
        <v>19</v>
      </c>
      <c r="E1081" s="52"/>
      <c r="F1081" s="50">
        <f t="shared" si="45"/>
        <v>0</v>
      </c>
      <c r="H1081" s="59"/>
      <c r="I1081" s="59"/>
      <c r="J1081" s="59"/>
      <c r="K1081" s="59"/>
    </row>
    <row r="1082" spans="1:11" s="60" customFormat="1" x14ac:dyDescent="0.2">
      <c r="A1082" s="54" t="s">
        <v>40</v>
      </c>
      <c r="B1082" s="65" t="s">
        <v>786</v>
      </c>
      <c r="C1082" s="47"/>
      <c r="D1082" s="58"/>
      <c r="E1082" s="52"/>
      <c r="F1082" s="50">
        <f t="shared" si="45"/>
        <v>0</v>
      </c>
      <c r="G1082" s="61"/>
      <c r="H1082" s="59"/>
      <c r="I1082" s="59"/>
      <c r="J1082" s="59"/>
      <c r="K1082" s="59"/>
    </row>
    <row r="1083" spans="1:11" s="60" customFormat="1" x14ac:dyDescent="0.2">
      <c r="A1083" s="54" t="s">
        <v>42</v>
      </c>
      <c r="B1083" s="65" t="s">
        <v>787</v>
      </c>
      <c r="C1083" s="47"/>
      <c r="D1083" s="58"/>
      <c r="E1083" s="52"/>
      <c r="F1083" s="50">
        <f t="shared" si="45"/>
        <v>0</v>
      </c>
      <c r="G1083" s="61">
        <f>SUM(F1072:F1083)</f>
        <v>0</v>
      </c>
      <c r="H1083" s="59"/>
      <c r="I1083" s="59"/>
      <c r="J1083" s="59"/>
      <c r="K1083" s="59"/>
    </row>
    <row r="1084" spans="1:11" s="60" customFormat="1" x14ac:dyDescent="0.2">
      <c r="A1084" s="54"/>
      <c r="B1084" s="57"/>
      <c r="C1084" s="47"/>
      <c r="D1084" s="58"/>
      <c r="E1084" s="52"/>
      <c r="F1084" s="50"/>
      <c r="G1084" s="47"/>
      <c r="H1084" s="59"/>
      <c r="I1084" s="59"/>
      <c r="J1084" s="59"/>
      <c r="K1084" s="59"/>
    </row>
    <row r="1085" spans="1:11" s="60" customFormat="1" ht="13.5" customHeight="1" x14ac:dyDescent="0.2">
      <c r="A1085" s="54"/>
      <c r="B1085" s="322" t="s">
        <v>532</v>
      </c>
      <c r="C1085" s="322"/>
      <c r="D1085" s="322"/>
      <c r="E1085" s="322"/>
      <c r="F1085" s="41" t="s">
        <v>292</v>
      </c>
      <c r="G1085" s="61">
        <f>SUM(G1083)</f>
        <v>0</v>
      </c>
      <c r="H1085" s="59"/>
      <c r="I1085" s="59"/>
      <c r="J1085" s="59"/>
      <c r="K1085" s="59"/>
    </row>
    <row r="1086" spans="1:11" s="60" customFormat="1" ht="13.5" customHeight="1" x14ac:dyDescent="0.2">
      <c r="A1086" s="54"/>
      <c r="B1086" s="101"/>
      <c r="C1086" s="101"/>
      <c r="D1086" s="101"/>
      <c r="E1086" s="101"/>
      <c r="F1086" s="41"/>
      <c r="G1086" s="61"/>
      <c r="H1086" s="59"/>
      <c r="I1086" s="59"/>
      <c r="J1086" s="59"/>
      <c r="K1086" s="59"/>
    </row>
    <row r="1087" spans="1:11" s="60" customFormat="1" ht="27.75" customHeight="1" x14ac:dyDescent="0.2">
      <c r="A1087" s="54"/>
      <c r="B1087" s="333" t="s">
        <v>533</v>
      </c>
      <c r="C1087" s="333"/>
      <c r="D1087" s="333"/>
      <c r="E1087" s="52"/>
      <c r="F1087" s="50"/>
      <c r="G1087" s="47"/>
      <c r="H1087" s="59"/>
      <c r="I1087" s="59"/>
      <c r="J1087" s="59"/>
      <c r="K1087" s="59"/>
    </row>
    <row r="1088" spans="1:11" s="60" customFormat="1" x14ac:dyDescent="0.2">
      <c r="A1088" s="54"/>
      <c r="B1088" s="57"/>
      <c r="C1088" s="47"/>
      <c r="D1088" s="58"/>
      <c r="E1088" s="52"/>
      <c r="F1088" s="50"/>
      <c r="G1088" s="47"/>
      <c r="H1088" s="59"/>
      <c r="I1088" s="59"/>
      <c r="J1088" s="59"/>
      <c r="K1088" s="59"/>
    </row>
    <row r="1089" spans="1:11" s="60" customFormat="1" x14ac:dyDescent="0.2">
      <c r="A1089" s="38" t="s">
        <v>15</v>
      </c>
      <c r="B1089" s="39" t="s">
        <v>16</v>
      </c>
      <c r="C1089" s="40"/>
      <c r="D1089" s="40"/>
      <c r="E1089" s="41"/>
      <c r="F1089" s="42"/>
      <c r="G1089" s="42"/>
      <c r="H1089" s="59"/>
      <c r="I1089" s="59"/>
      <c r="J1089" s="59"/>
      <c r="K1089" s="59"/>
    </row>
    <row r="1090" spans="1:11" s="60" customFormat="1" x14ac:dyDescent="0.2">
      <c r="A1090" s="45" t="s">
        <v>197</v>
      </c>
      <c r="B1090" s="46" t="s">
        <v>23</v>
      </c>
      <c r="C1090" s="47">
        <v>135.13999999999999</v>
      </c>
      <c r="D1090" s="48" t="s">
        <v>163</v>
      </c>
      <c r="E1090" s="49"/>
      <c r="F1090" s="50">
        <f>C1090*E1090</f>
        <v>0</v>
      </c>
      <c r="G1090" s="42">
        <f>SUM(F1090:F1090)</f>
        <v>0</v>
      </c>
      <c r="H1090" s="59"/>
      <c r="I1090" s="59"/>
      <c r="J1090" s="59"/>
      <c r="K1090" s="59"/>
    </row>
    <row r="1091" spans="1:11" s="60" customFormat="1" x14ac:dyDescent="0.2">
      <c r="A1091" s="54"/>
      <c r="B1091" s="46"/>
      <c r="C1091" s="47"/>
      <c r="D1091" s="48"/>
      <c r="E1091" s="49"/>
      <c r="F1091" s="50"/>
      <c r="G1091" s="42"/>
      <c r="H1091" s="59"/>
      <c r="I1091" s="59"/>
      <c r="J1091" s="59"/>
      <c r="K1091" s="59"/>
    </row>
    <row r="1092" spans="1:11" s="60" customFormat="1" x14ac:dyDescent="0.2">
      <c r="A1092" s="38" t="s">
        <v>44</v>
      </c>
      <c r="B1092" s="39" t="s">
        <v>45</v>
      </c>
      <c r="C1092" s="47"/>
      <c r="D1092" s="48"/>
      <c r="E1092" s="49"/>
      <c r="F1092" s="50"/>
      <c r="G1092" s="42"/>
      <c r="H1092" s="59"/>
      <c r="I1092" s="59"/>
      <c r="J1092" s="59"/>
      <c r="K1092" s="59"/>
    </row>
    <row r="1093" spans="1:11" s="60" customFormat="1" x14ac:dyDescent="0.2">
      <c r="A1093" s="54" t="s">
        <v>17</v>
      </c>
      <c r="B1093" s="57" t="s">
        <v>47</v>
      </c>
      <c r="C1093" s="47">
        <v>65.569999999999993</v>
      </c>
      <c r="D1093" s="58" t="s">
        <v>31</v>
      </c>
      <c r="E1093" s="52"/>
      <c r="F1093" s="50">
        <f>C1093*E1093</f>
        <v>0</v>
      </c>
      <c r="G1093" s="47"/>
      <c r="H1093" s="59"/>
      <c r="I1093" s="59"/>
      <c r="J1093" s="59"/>
      <c r="K1093" s="59"/>
    </row>
    <row r="1094" spans="1:11" s="60" customFormat="1" x14ac:dyDescent="0.2">
      <c r="A1094" s="54" t="s">
        <v>20</v>
      </c>
      <c r="B1094" s="57" t="s">
        <v>350</v>
      </c>
      <c r="C1094" s="47">
        <v>61.71</v>
      </c>
      <c r="D1094" s="58" t="s">
        <v>19</v>
      </c>
      <c r="E1094" s="52"/>
      <c r="F1094" s="50">
        <f>C1094*E1094</f>
        <v>0</v>
      </c>
      <c r="G1094" s="47"/>
      <c r="H1094" s="59"/>
      <c r="I1094" s="59"/>
      <c r="J1094" s="59"/>
      <c r="K1094" s="59"/>
    </row>
    <row r="1095" spans="1:11" s="60" customFormat="1" x14ac:dyDescent="0.2">
      <c r="A1095" s="54" t="s">
        <v>22</v>
      </c>
      <c r="B1095" s="57" t="s">
        <v>48</v>
      </c>
      <c r="C1095" s="47">
        <v>35.1</v>
      </c>
      <c r="D1095" s="58" t="s">
        <v>31</v>
      </c>
      <c r="E1095" s="52"/>
      <c r="F1095" s="50">
        <f>C1095*E1095</f>
        <v>0</v>
      </c>
      <c r="G1095" s="61">
        <f>SUM(F1093:F1095)</f>
        <v>0</v>
      </c>
      <c r="H1095" s="59"/>
      <c r="I1095" s="59"/>
      <c r="J1095" s="59"/>
      <c r="K1095" s="59"/>
    </row>
    <row r="1096" spans="1:11" s="60" customFormat="1" x14ac:dyDescent="0.2">
      <c r="A1096" s="38" t="s">
        <v>49</v>
      </c>
      <c r="B1096" s="39" t="s">
        <v>50</v>
      </c>
      <c r="C1096" s="47"/>
      <c r="D1096" s="48"/>
      <c r="E1096" s="49"/>
      <c r="F1096" s="50"/>
      <c r="G1096" s="42"/>
      <c r="H1096" s="59"/>
      <c r="I1096" s="59"/>
      <c r="J1096" s="59"/>
      <c r="K1096" s="59"/>
    </row>
    <row r="1097" spans="1:11" s="60" customFormat="1" x14ac:dyDescent="0.2">
      <c r="A1097" s="54" t="s">
        <v>17</v>
      </c>
      <c r="B1097" s="106" t="s">
        <v>352</v>
      </c>
      <c r="C1097" s="107">
        <v>15.43</v>
      </c>
      <c r="D1097" s="108" t="s">
        <v>31</v>
      </c>
      <c r="E1097" s="52"/>
      <c r="F1097" s="50">
        <f>C1097*E1097</f>
        <v>0</v>
      </c>
      <c r="G1097" s="47"/>
      <c r="H1097" s="59"/>
      <c r="I1097" s="71"/>
      <c r="J1097" s="59"/>
      <c r="K1097" s="59"/>
    </row>
    <row r="1098" spans="1:11" s="60" customFormat="1" x14ac:dyDescent="0.2">
      <c r="A1098" s="109" t="s">
        <v>20</v>
      </c>
      <c r="B1098" s="57" t="s">
        <v>534</v>
      </c>
      <c r="C1098" s="47">
        <v>3.86</v>
      </c>
      <c r="D1098" s="58" t="s">
        <v>31</v>
      </c>
      <c r="E1098" s="52"/>
      <c r="F1098" s="50">
        <f>C1098*E1098</f>
        <v>0</v>
      </c>
      <c r="G1098" s="47"/>
      <c r="H1098" s="59"/>
      <c r="I1098" s="59"/>
      <c r="J1098" s="59"/>
      <c r="K1098" s="59"/>
    </row>
    <row r="1099" spans="1:11" s="60" customFormat="1" x14ac:dyDescent="0.2">
      <c r="A1099" s="109" t="s">
        <v>22</v>
      </c>
      <c r="B1099" s="57" t="s">
        <v>535</v>
      </c>
      <c r="C1099" s="47">
        <v>4.3499999999999996</v>
      </c>
      <c r="D1099" s="58" t="s">
        <v>31</v>
      </c>
      <c r="E1099" s="52"/>
      <c r="F1099" s="50">
        <f>C1099*E1099</f>
        <v>0</v>
      </c>
      <c r="G1099" s="61">
        <f>SUM(F1097:F1099)</f>
        <v>0</v>
      </c>
      <c r="H1099" s="59"/>
      <c r="I1099" s="59"/>
      <c r="J1099" s="59"/>
      <c r="K1099" s="59"/>
    </row>
    <row r="1100" spans="1:11" s="60" customFormat="1" x14ac:dyDescent="0.2">
      <c r="A1100" s="109"/>
      <c r="B1100" s="57"/>
      <c r="C1100" s="47"/>
      <c r="D1100" s="58"/>
      <c r="E1100" s="52"/>
      <c r="F1100" s="50"/>
      <c r="G1100" s="61"/>
      <c r="H1100" s="59"/>
      <c r="I1100" s="59"/>
      <c r="J1100" s="59"/>
      <c r="K1100" s="59"/>
    </row>
    <row r="1101" spans="1:11" s="60" customFormat="1" x14ac:dyDescent="0.2">
      <c r="A1101" s="38" t="s">
        <v>141</v>
      </c>
      <c r="B1101" s="39" t="s">
        <v>142</v>
      </c>
      <c r="C1101" s="47"/>
      <c r="D1101" s="48"/>
      <c r="E1101" s="49"/>
      <c r="F1101" s="50"/>
      <c r="G1101" s="42"/>
      <c r="H1101" s="59"/>
      <c r="I1101" s="59"/>
      <c r="J1101" s="59"/>
      <c r="K1101" s="59"/>
    </row>
    <row r="1102" spans="1:11" s="60" customFormat="1" ht="15" customHeight="1" x14ac:dyDescent="0.2">
      <c r="A1102" s="54" t="s">
        <v>17</v>
      </c>
      <c r="B1102" s="57" t="s">
        <v>363</v>
      </c>
      <c r="C1102" s="47">
        <v>77.14</v>
      </c>
      <c r="D1102" s="58" t="s">
        <v>19</v>
      </c>
      <c r="E1102" s="52"/>
      <c r="F1102" s="50">
        <f>C1102*E1102</f>
        <v>0</v>
      </c>
      <c r="G1102" s="47"/>
      <c r="H1102" s="59"/>
      <c r="I1102" s="59"/>
      <c r="J1102" s="59"/>
      <c r="K1102" s="59"/>
    </row>
    <row r="1103" spans="1:11" s="60" customFormat="1" ht="16.5" customHeight="1" x14ac:dyDescent="0.2">
      <c r="A1103" s="54" t="s">
        <v>20</v>
      </c>
      <c r="B1103" s="57" t="s">
        <v>364</v>
      </c>
      <c r="C1103" s="47">
        <v>51.43</v>
      </c>
      <c r="D1103" s="58" t="s">
        <v>19</v>
      </c>
      <c r="E1103" s="52"/>
      <c r="F1103" s="50">
        <f>C1103*E1103</f>
        <v>0</v>
      </c>
      <c r="G1103" s="61">
        <f>SUM(F1102:F1103)</f>
        <v>0</v>
      </c>
      <c r="H1103" s="59"/>
      <c r="I1103" s="59"/>
      <c r="J1103" s="59"/>
      <c r="K1103" s="59"/>
    </row>
    <row r="1104" spans="1:11" s="60" customFormat="1" x14ac:dyDescent="0.2">
      <c r="A1104" s="54"/>
      <c r="B1104" s="57"/>
      <c r="C1104" s="47"/>
      <c r="D1104" s="58"/>
      <c r="E1104" s="52"/>
      <c r="F1104" s="50"/>
      <c r="G1104" s="47"/>
      <c r="H1104" s="59"/>
      <c r="I1104" s="59"/>
      <c r="J1104" s="59"/>
      <c r="K1104" s="59"/>
    </row>
    <row r="1105" spans="1:11" s="60" customFormat="1" x14ac:dyDescent="0.2">
      <c r="A1105" s="38" t="s">
        <v>156</v>
      </c>
      <c r="B1105" s="39" t="s">
        <v>157</v>
      </c>
      <c r="C1105" s="47"/>
      <c r="D1105" s="48"/>
      <c r="E1105" s="49"/>
      <c r="F1105" s="50"/>
      <c r="G1105" s="42"/>
      <c r="H1105" s="59"/>
      <c r="I1105" s="59"/>
      <c r="J1105" s="59"/>
      <c r="K1105" s="59"/>
    </row>
    <row r="1106" spans="1:11" s="60" customFormat="1" x14ac:dyDescent="0.2">
      <c r="A1106" s="54" t="s">
        <v>17</v>
      </c>
      <c r="B1106" s="57" t="s">
        <v>366</v>
      </c>
      <c r="C1106" s="47">
        <v>102.85</v>
      </c>
      <c r="D1106" s="58" t="s">
        <v>19</v>
      </c>
      <c r="E1106" s="52"/>
      <c r="F1106" s="50">
        <f>C1106*E1106</f>
        <v>0</v>
      </c>
      <c r="G1106" s="47"/>
      <c r="H1106" s="59"/>
      <c r="I1106" s="59"/>
      <c r="J1106" s="59"/>
      <c r="K1106" s="59"/>
    </row>
    <row r="1107" spans="1:11" s="60" customFormat="1" x14ac:dyDescent="0.2">
      <c r="A1107" s="54" t="s">
        <v>20</v>
      </c>
      <c r="B1107" s="65" t="s">
        <v>160</v>
      </c>
      <c r="C1107" s="47">
        <v>100.12</v>
      </c>
      <c r="D1107" s="58" t="s">
        <v>19</v>
      </c>
      <c r="E1107" s="52"/>
      <c r="F1107" s="50">
        <f>C1107*E1107</f>
        <v>0</v>
      </c>
      <c r="G1107" s="47"/>
      <c r="H1107" s="59"/>
      <c r="I1107" s="59"/>
      <c r="J1107" s="59"/>
      <c r="K1107" s="59"/>
    </row>
    <row r="1108" spans="1:11" s="60" customFormat="1" x14ac:dyDescent="0.2">
      <c r="A1108" s="54" t="s">
        <v>27</v>
      </c>
      <c r="B1108" s="57" t="s">
        <v>161</v>
      </c>
      <c r="C1108" s="47">
        <f>C1107</f>
        <v>100.12</v>
      </c>
      <c r="D1108" s="58" t="s">
        <v>19</v>
      </c>
      <c r="E1108" s="52"/>
      <c r="F1108" s="50">
        <f>C1108*E1108</f>
        <v>0</v>
      </c>
      <c r="G1108" s="47"/>
      <c r="H1108" s="59"/>
      <c r="I1108" s="59"/>
      <c r="J1108" s="59"/>
      <c r="K1108" s="59"/>
    </row>
    <row r="1109" spans="1:11" s="60" customFormat="1" x14ac:dyDescent="0.2">
      <c r="A1109" s="54" t="s">
        <v>32</v>
      </c>
      <c r="B1109" s="57" t="s">
        <v>162</v>
      </c>
      <c r="C1109" s="47">
        <v>950.02</v>
      </c>
      <c r="D1109" s="58" t="s">
        <v>163</v>
      </c>
      <c r="E1109" s="52"/>
      <c r="F1109" s="50">
        <f>C1109*E1109</f>
        <v>0</v>
      </c>
      <c r="G1109" s="61">
        <f>SUM(F1106:F1109)</f>
        <v>0</v>
      </c>
      <c r="H1109" s="59"/>
      <c r="I1109" s="59"/>
      <c r="J1109" s="59"/>
      <c r="K1109" s="59"/>
    </row>
    <row r="1110" spans="1:11" s="60" customFormat="1" x14ac:dyDescent="0.2">
      <c r="A1110" s="54"/>
      <c r="B1110" s="57"/>
      <c r="C1110" s="47"/>
      <c r="D1110" s="58"/>
      <c r="E1110" s="52"/>
      <c r="F1110" s="50"/>
      <c r="G1110" s="61"/>
      <c r="H1110" s="59"/>
      <c r="I1110" s="59"/>
      <c r="J1110" s="59"/>
      <c r="K1110" s="59"/>
    </row>
    <row r="1111" spans="1:11" s="60" customFormat="1" x14ac:dyDescent="0.2">
      <c r="A1111" s="74" t="s">
        <v>165</v>
      </c>
      <c r="B1111" s="62" t="s">
        <v>242</v>
      </c>
      <c r="C1111" s="47"/>
      <c r="D1111" s="58"/>
      <c r="E1111" s="52"/>
      <c r="F1111" s="50"/>
      <c r="G1111" s="47"/>
      <c r="H1111" s="59"/>
      <c r="I1111" s="59"/>
      <c r="J1111" s="59"/>
      <c r="K1111" s="59"/>
    </row>
    <row r="1112" spans="1:11" s="60" customFormat="1" x14ac:dyDescent="0.2">
      <c r="A1112" s="54" t="s">
        <v>17</v>
      </c>
      <c r="B1112" s="57" t="s">
        <v>245</v>
      </c>
      <c r="C1112" s="47">
        <v>202.97</v>
      </c>
      <c r="D1112" s="58" t="s">
        <v>19</v>
      </c>
      <c r="E1112" s="52"/>
      <c r="F1112" s="50">
        <f>C1112*E1112</f>
        <v>0</v>
      </c>
      <c r="G1112" s="61">
        <f>SUM(F1112:F1112)</f>
        <v>0</v>
      </c>
      <c r="H1112" s="59"/>
      <c r="I1112" s="59"/>
      <c r="J1112" s="59"/>
      <c r="K1112" s="59"/>
    </row>
    <row r="1113" spans="1:11" s="60" customFormat="1" x14ac:dyDescent="0.2">
      <c r="A1113" s="76"/>
      <c r="H1113" s="59"/>
      <c r="I1113" s="59"/>
      <c r="J1113" s="59"/>
      <c r="K1113" s="59"/>
    </row>
    <row r="1114" spans="1:11" s="60" customFormat="1" x14ac:dyDescent="0.2">
      <c r="A1114" s="74" t="s">
        <v>176</v>
      </c>
      <c r="B1114" s="62" t="s">
        <v>346</v>
      </c>
      <c r="C1114" s="47">
        <v>429</v>
      </c>
      <c r="D1114" s="58"/>
      <c r="E1114" s="52"/>
      <c r="F1114" s="50"/>
      <c r="G1114" s="61"/>
      <c r="H1114" s="59"/>
      <c r="I1114" s="59"/>
      <c r="J1114" s="59"/>
      <c r="K1114" s="59"/>
    </row>
    <row r="1115" spans="1:11" s="60" customFormat="1" ht="15" x14ac:dyDescent="0.25">
      <c r="A1115" s="54" t="s">
        <v>17</v>
      </c>
      <c r="B1115" s="57" t="s">
        <v>536</v>
      </c>
      <c r="C1115" s="60">
        <f>C1114/6.1</f>
        <v>70.327868852459019</v>
      </c>
      <c r="D1115" s="58" t="s">
        <v>163</v>
      </c>
      <c r="E1115" s="52"/>
      <c r="F1115" s="50">
        <f>C1114*E1115</f>
        <v>0</v>
      </c>
      <c r="G1115" s="61">
        <f>SUM(F1115:F1115)</f>
        <v>0</v>
      </c>
      <c r="H1115" s="59"/>
      <c r="I1115" s="59"/>
      <c r="J1115" s="59"/>
      <c r="K1115" s="59"/>
    </row>
    <row r="1116" spans="1:11" s="60" customFormat="1" x14ac:dyDescent="0.2">
      <c r="A1116" s="74"/>
      <c r="B1116" s="57"/>
      <c r="C1116" s="47"/>
      <c r="D1116" s="58"/>
      <c r="E1116" s="52"/>
      <c r="F1116" s="50"/>
      <c r="G1116" s="61"/>
      <c r="H1116" s="59"/>
      <c r="I1116" s="59"/>
      <c r="J1116" s="59"/>
      <c r="K1116" s="59"/>
    </row>
    <row r="1117" spans="1:11" s="60" customFormat="1" ht="26.25" customHeight="1" x14ac:dyDescent="0.2">
      <c r="A1117" s="74"/>
      <c r="B1117" s="334" t="s">
        <v>537</v>
      </c>
      <c r="C1117" s="334"/>
      <c r="D1117" s="334"/>
      <c r="E1117" s="334"/>
      <c r="F1117" s="41" t="s">
        <v>292</v>
      </c>
      <c r="G1117" s="61">
        <f>SUM(G1090:G1115)</f>
        <v>0</v>
      </c>
      <c r="H1117" s="59"/>
      <c r="I1117" s="59"/>
      <c r="J1117" s="59"/>
      <c r="K1117" s="59"/>
    </row>
    <row r="1118" spans="1:11" s="60" customFormat="1" x14ac:dyDescent="0.2">
      <c r="A1118" s="54"/>
      <c r="B1118" s="57"/>
      <c r="C1118" s="47"/>
      <c r="D1118" s="58"/>
      <c r="E1118" s="52"/>
      <c r="F1118" s="50"/>
      <c r="G1118" s="47"/>
      <c r="H1118" s="59"/>
      <c r="I1118" s="59"/>
      <c r="J1118" s="59"/>
      <c r="K1118" s="59"/>
    </row>
    <row r="1119" spans="1:11" s="60" customFormat="1" ht="27.75" customHeight="1" x14ac:dyDescent="0.2">
      <c r="A1119" s="54"/>
      <c r="B1119" s="333" t="s">
        <v>538</v>
      </c>
      <c r="C1119" s="333"/>
      <c r="D1119" s="166"/>
      <c r="E1119" s="52"/>
      <c r="F1119" s="50"/>
      <c r="G1119" s="47"/>
      <c r="H1119" s="59"/>
      <c r="I1119" s="59"/>
      <c r="J1119" s="59"/>
      <c r="K1119" s="59"/>
    </row>
    <row r="1120" spans="1:11" s="60" customFormat="1" x14ac:dyDescent="0.2">
      <c r="A1120" s="54"/>
      <c r="B1120" s="57"/>
      <c r="C1120" s="47"/>
      <c r="D1120" s="58"/>
      <c r="E1120" s="52"/>
      <c r="F1120" s="50"/>
      <c r="G1120" s="47"/>
      <c r="H1120" s="59"/>
      <c r="I1120" s="59"/>
      <c r="J1120" s="59"/>
      <c r="K1120" s="59"/>
    </row>
    <row r="1121" spans="1:11" s="60" customFormat="1" x14ac:dyDescent="0.2">
      <c r="A1121" s="38" t="s">
        <v>15</v>
      </c>
      <c r="B1121" s="39" t="s">
        <v>16</v>
      </c>
      <c r="C1121" s="40"/>
      <c r="D1121" s="40"/>
      <c r="E1121" s="41"/>
      <c r="F1121" s="42"/>
      <c r="G1121" s="42"/>
      <c r="H1121" s="59"/>
      <c r="I1121" s="59"/>
      <c r="J1121" s="59"/>
      <c r="K1121" s="59"/>
    </row>
    <row r="1122" spans="1:11" s="60" customFormat="1" x14ac:dyDescent="0.2">
      <c r="A1122" s="45" t="s">
        <v>197</v>
      </c>
      <c r="B1122" s="46" t="s">
        <v>23</v>
      </c>
      <c r="C1122" s="47">
        <v>254.88</v>
      </c>
      <c r="D1122" s="48" t="s">
        <v>163</v>
      </c>
      <c r="E1122" s="49"/>
      <c r="F1122" s="50">
        <f>C1122*E1122</f>
        <v>0</v>
      </c>
      <c r="G1122" s="42">
        <f>SUM(F1122:F1122)</f>
        <v>0</v>
      </c>
      <c r="H1122" s="59"/>
      <c r="I1122" s="59"/>
      <c r="J1122" s="59"/>
      <c r="K1122" s="59"/>
    </row>
    <row r="1123" spans="1:11" s="60" customFormat="1" x14ac:dyDescent="0.2">
      <c r="A1123" s="54"/>
      <c r="B1123" s="46"/>
      <c r="C1123" s="47"/>
      <c r="D1123" s="48"/>
      <c r="E1123" s="49"/>
      <c r="F1123" s="50"/>
      <c r="G1123" s="42"/>
      <c r="H1123" s="59"/>
      <c r="I1123" s="59"/>
      <c r="J1123" s="59"/>
      <c r="K1123" s="59"/>
    </row>
    <row r="1124" spans="1:11" s="60" customFormat="1" x14ac:dyDescent="0.2">
      <c r="A1124" s="38" t="s">
        <v>44</v>
      </c>
      <c r="B1124" s="39" t="s">
        <v>45</v>
      </c>
      <c r="C1124" s="47"/>
      <c r="D1124" s="48"/>
      <c r="E1124" s="49"/>
      <c r="F1124" s="50"/>
      <c r="G1124" s="42"/>
      <c r="H1124" s="59"/>
      <c r="I1124" s="59"/>
      <c r="J1124" s="59"/>
      <c r="K1124" s="59"/>
    </row>
    <row r="1125" spans="1:11" s="60" customFormat="1" x14ac:dyDescent="0.2">
      <c r="A1125" s="54" t="s">
        <v>17</v>
      </c>
      <c r="B1125" s="57" t="s">
        <v>47</v>
      </c>
      <c r="C1125" s="47">
        <v>161.63999999999999</v>
      </c>
      <c r="D1125" s="58" t="s">
        <v>31</v>
      </c>
      <c r="E1125" s="52"/>
      <c r="F1125" s="50">
        <f>C1125*E1125</f>
        <v>0</v>
      </c>
      <c r="G1125" s="47"/>
      <c r="H1125" s="59"/>
      <c r="I1125" s="59"/>
      <c r="J1125" s="59"/>
      <c r="K1125" s="59"/>
    </row>
    <row r="1126" spans="1:11" s="60" customFormat="1" x14ac:dyDescent="0.2">
      <c r="A1126" s="54" t="s">
        <v>20</v>
      </c>
      <c r="B1126" s="57" t="s">
        <v>350</v>
      </c>
      <c r="C1126" s="47">
        <v>73.53</v>
      </c>
      <c r="D1126" s="58" t="s">
        <v>19</v>
      </c>
      <c r="E1126" s="52"/>
      <c r="F1126" s="50">
        <f>C1126*E1126</f>
        <v>0</v>
      </c>
      <c r="G1126" s="47"/>
      <c r="H1126" s="59"/>
      <c r="I1126" s="59"/>
      <c r="J1126" s="59"/>
      <c r="K1126" s="59"/>
    </row>
    <row r="1127" spans="1:11" s="60" customFormat="1" x14ac:dyDescent="0.2">
      <c r="A1127" s="54" t="s">
        <v>22</v>
      </c>
      <c r="B1127" s="57" t="s">
        <v>48</v>
      </c>
      <c r="C1127" s="47">
        <v>57.85</v>
      </c>
      <c r="D1127" s="58" t="s">
        <v>31</v>
      </c>
      <c r="E1127" s="52"/>
      <c r="F1127" s="50">
        <f>C1127*E1127</f>
        <v>0</v>
      </c>
      <c r="G1127" s="61">
        <f>SUM(F1125:F1127)</f>
        <v>0</v>
      </c>
      <c r="H1127" s="59"/>
      <c r="I1127" s="59"/>
      <c r="J1127" s="59"/>
      <c r="K1127" s="59"/>
    </row>
    <row r="1128" spans="1:11" s="60" customFormat="1" x14ac:dyDescent="0.2">
      <c r="A1128" s="54"/>
      <c r="G1128" s="47"/>
      <c r="H1128" s="59"/>
      <c r="I1128" s="59"/>
      <c r="J1128" s="59"/>
      <c r="K1128" s="59"/>
    </row>
    <row r="1129" spans="1:11" s="60" customFormat="1" x14ac:dyDescent="0.2">
      <c r="A1129" s="38" t="s">
        <v>49</v>
      </c>
      <c r="B1129" s="39" t="s">
        <v>50</v>
      </c>
      <c r="C1129" s="47"/>
      <c r="D1129" s="48"/>
      <c r="E1129" s="49"/>
      <c r="F1129" s="50"/>
      <c r="G1129" s="42"/>
      <c r="H1129" s="59"/>
      <c r="I1129" s="59"/>
      <c r="J1129" s="59"/>
      <c r="K1129" s="59"/>
    </row>
    <row r="1130" spans="1:11" s="60" customFormat="1" x14ac:dyDescent="0.2">
      <c r="A1130" s="54" t="s">
        <v>17</v>
      </c>
      <c r="B1130" s="106" t="s">
        <v>352</v>
      </c>
      <c r="C1130" s="107">
        <v>41.04</v>
      </c>
      <c r="D1130" s="108" t="s">
        <v>31</v>
      </c>
      <c r="E1130" s="52"/>
      <c r="F1130" s="50">
        <f t="shared" ref="F1130:F1135" si="46">C1130*E1130</f>
        <v>0</v>
      </c>
      <c r="G1130" s="47"/>
      <c r="H1130" s="59"/>
      <c r="I1130" s="59"/>
      <c r="J1130" s="59"/>
      <c r="K1130" s="59"/>
    </row>
    <row r="1131" spans="1:11" s="60" customFormat="1" x14ac:dyDescent="0.2">
      <c r="A1131" s="109" t="s">
        <v>20</v>
      </c>
      <c r="B1131" s="106" t="s">
        <v>539</v>
      </c>
      <c r="C1131" s="107">
        <v>11.33</v>
      </c>
      <c r="D1131" s="108" t="s">
        <v>31</v>
      </c>
      <c r="E1131" s="52"/>
      <c r="F1131" s="50">
        <f t="shared" si="46"/>
        <v>0</v>
      </c>
      <c r="G1131" s="47"/>
      <c r="H1131" s="59"/>
      <c r="I1131" s="71"/>
      <c r="J1131" s="59"/>
      <c r="K1131" s="59"/>
    </row>
    <row r="1132" spans="1:11" s="60" customFormat="1" x14ac:dyDescent="0.2">
      <c r="A1132" s="109" t="s">
        <v>22</v>
      </c>
      <c r="B1132" s="106" t="s">
        <v>540</v>
      </c>
      <c r="C1132" s="107">
        <v>1.51</v>
      </c>
      <c r="D1132" s="108" t="s">
        <v>31</v>
      </c>
      <c r="E1132" s="52"/>
      <c r="F1132" s="50">
        <f t="shared" si="46"/>
        <v>0</v>
      </c>
      <c r="G1132" s="47"/>
      <c r="H1132" s="59"/>
      <c r="I1132" s="59"/>
      <c r="J1132" s="59"/>
      <c r="K1132" s="59"/>
    </row>
    <row r="1133" spans="1:11" s="60" customFormat="1" x14ac:dyDescent="0.2">
      <c r="A1133" s="54" t="s">
        <v>24</v>
      </c>
      <c r="B1133" s="57" t="s">
        <v>541</v>
      </c>
      <c r="C1133" s="47">
        <v>3.06</v>
      </c>
      <c r="D1133" s="58" t="s">
        <v>31</v>
      </c>
      <c r="E1133" s="52"/>
      <c r="F1133" s="50">
        <f t="shared" si="46"/>
        <v>0</v>
      </c>
      <c r="G1133" s="47"/>
      <c r="H1133" s="59"/>
      <c r="I1133" s="59"/>
      <c r="J1133" s="59"/>
      <c r="K1133" s="59"/>
    </row>
    <row r="1134" spans="1:11" s="60" customFormat="1" x14ac:dyDescent="0.2">
      <c r="A1134" s="76" t="s">
        <v>27</v>
      </c>
      <c r="B1134" s="57" t="s">
        <v>542</v>
      </c>
      <c r="C1134" s="47">
        <v>5.55</v>
      </c>
      <c r="D1134" s="58" t="s">
        <v>31</v>
      </c>
      <c r="E1134" s="52"/>
      <c r="F1134" s="50">
        <f t="shared" si="46"/>
        <v>0</v>
      </c>
      <c r="H1134" s="59"/>
      <c r="I1134" s="59"/>
      <c r="J1134" s="59"/>
      <c r="K1134" s="59"/>
    </row>
    <row r="1135" spans="1:11" s="60" customFormat="1" ht="45.75" customHeight="1" x14ac:dyDescent="0.2">
      <c r="A1135" s="76" t="s">
        <v>29</v>
      </c>
      <c r="B1135" s="167" t="s">
        <v>543</v>
      </c>
      <c r="C1135" s="47">
        <v>0.8</v>
      </c>
      <c r="D1135" s="58" t="s">
        <v>31</v>
      </c>
      <c r="E1135" s="52"/>
      <c r="F1135" s="50">
        <f t="shared" si="46"/>
        <v>0</v>
      </c>
      <c r="G1135" s="61">
        <f>SUM(F1130:F1135)</f>
        <v>0</v>
      </c>
      <c r="H1135" s="59"/>
      <c r="I1135" s="59"/>
      <c r="J1135" s="59"/>
      <c r="K1135" s="59"/>
    </row>
    <row r="1136" spans="1:11" s="60" customFormat="1" x14ac:dyDescent="0.2">
      <c r="A1136" s="54"/>
      <c r="B1136" s="57"/>
      <c r="C1136" s="47"/>
      <c r="D1136" s="58"/>
      <c r="E1136" s="52"/>
      <c r="F1136" s="50"/>
      <c r="G1136" s="47"/>
      <c r="H1136" s="59"/>
      <c r="I1136" s="59"/>
      <c r="J1136" s="59"/>
      <c r="K1136" s="59"/>
    </row>
    <row r="1137" spans="1:11" s="60" customFormat="1" x14ac:dyDescent="0.2">
      <c r="A1137" s="38" t="s">
        <v>141</v>
      </c>
      <c r="B1137" s="39" t="s">
        <v>142</v>
      </c>
      <c r="C1137" s="47"/>
      <c r="D1137" s="48"/>
      <c r="E1137" s="49"/>
      <c r="F1137" s="50"/>
      <c r="G1137" s="42"/>
      <c r="H1137" s="59"/>
      <c r="I1137" s="59"/>
      <c r="J1137" s="59"/>
      <c r="K1137" s="59"/>
    </row>
    <row r="1138" spans="1:11" s="60" customFormat="1" ht="15.75" customHeight="1" x14ac:dyDescent="0.2">
      <c r="A1138" s="54" t="s">
        <v>17</v>
      </c>
      <c r="B1138" s="57" t="s">
        <v>363</v>
      </c>
      <c r="C1138" s="47">
        <v>139.19999999999999</v>
      </c>
      <c r="D1138" s="58" t="s">
        <v>19</v>
      </c>
      <c r="E1138" s="52"/>
      <c r="F1138" s="50">
        <f>C1138*E1138</f>
        <v>0</v>
      </c>
      <c r="G1138" s="47"/>
      <c r="H1138" s="59"/>
      <c r="I1138" s="59"/>
      <c r="J1138" s="59"/>
      <c r="K1138" s="59"/>
    </row>
    <row r="1139" spans="1:11" s="60" customFormat="1" ht="13.5" customHeight="1" x14ac:dyDescent="0.2">
      <c r="A1139" s="54" t="s">
        <v>20</v>
      </c>
      <c r="B1139" s="57" t="s">
        <v>364</v>
      </c>
      <c r="C1139" s="47">
        <v>649.6</v>
      </c>
      <c r="D1139" s="58" t="s">
        <v>19</v>
      </c>
      <c r="E1139" s="52"/>
      <c r="F1139" s="50">
        <f>C1139*E1139</f>
        <v>0</v>
      </c>
      <c r="G1139" s="61">
        <f>SUM(F1138:F1139)</f>
        <v>0</v>
      </c>
      <c r="H1139" s="59"/>
      <c r="I1139" s="59"/>
      <c r="J1139" s="59"/>
      <c r="K1139" s="59"/>
    </row>
    <row r="1140" spans="1:11" s="60" customFormat="1" x14ac:dyDescent="0.2">
      <c r="A1140" s="38" t="s">
        <v>156</v>
      </c>
      <c r="B1140" s="39" t="s">
        <v>157</v>
      </c>
      <c r="C1140" s="47"/>
      <c r="D1140" s="48"/>
      <c r="E1140" s="49"/>
      <c r="F1140" s="50"/>
      <c r="G1140" s="42"/>
      <c r="H1140" s="59"/>
      <c r="I1140" s="59"/>
      <c r="J1140" s="59"/>
      <c r="K1140" s="59"/>
    </row>
    <row r="1141" spans="1:11" s="60" customFormat="1" x14ac:dyDescent="0.2">
      <c r="A1141" s="54" t="s">
        <v>17</v>
      </c>
      <c r="B1141" s="57" t="s">
        <v>366</v>
      </c>
      <c r="C1141" s="47">
        <v>1299.2</v>
      </c>
      <c r="D1141" s="58" t="s">
        <v>19</v>
      </c>
      <c r="E1141" s="52"/>
      <c r="F1141" s="50">
        <f>C1141*E1141</f>
        <v>0</v>
      </c>
      <c r="G1141" s="47"/>
      <c r="H1141" s="59"/>
      <c r="I1141" s="59"/>
      <c r="J1141" s="59"/>
      <c r="K1141" s="59"/>
    </row>
    <row r="1142" spans="1:11" s="60" customFormat="1" x14ac:dyDescent="0.2">
      <c r="A1142" s="54" t="s">
        <v>20</v>
      </c>
      <c r="B1142" s="65" t="s">
        <v>160</v>
      </c>
      <c r="C1142" s="47">
        <v>169.68</v>
      </c>
      <c r="D1142" s="58" t="s">
        <v>19</v>
      </c>
      <c r="E1142" s="52"/>
      <c r="F1142" s="50">
        <f>C1142*E1142</f>
        <v>0</v>
      </c>
      <c r="G1142" s="47"/>
      <c r="H1142" s="59"/>
      <c r="I1142" s="59"/>
      <c r="J1142" s="59"/>
      <c r="K1142" s="59"/>
    </row>
    <row r="1143" spans="1:11" s="60" customFormat="1" x14ac:dyDescent="0.2">
      <c r="A1143" s="54" t="s">
        <v>27</v>
      </c>
      <c r="B1143" s="57" t="s">
        <v>161</v>
      </c>
      <c r="C1143" s="47">
        <f>C1142</f>
        <v>169.68</v>
      </c>
      <c r="D1143" s="58" t="s">
        <v>19</v>
      </c>
      <c r="E1143" s="52"/>
      <c r="F1143" s="50">
        <f>C1143*E1143</f>
        <v>0</v>
      </c>
      <c r="G1143" s="47"/>
      <c r="H1143" s="59"/>
      <c r="I1143" s="59"/>
      <c r="J1143" s="59"/>
      <c r="K1143" s="59"/>
    </row>
    <row r="1144" spans="1:11" s="60" customFormat="1" x14ac:dyDescent="0.2">
      <c r="A1144" s="54" t="s">
        <v>32</v>
      </c>
      <c r="B1144" s="57" t="s">
        <v>162</v>
      </c>
      <c r="C1144" s="47">
        <v>1255.52</v>
      </c>
      <c r="D1144" s="58" t="s">
        <v>163</v>
      </c>
      <c r="E1144" s="52"/>
      <c r="F1144" s="50">
        <f>C1144*E1144</f>
        <v>0</v>
      </c>
      <c r="G1144" s="61">
        <f>SUM(F1141:F1144)</f>
        <v>0</v>
      </c>
      <c r="H1144" s="59"/>
      <c r="I1144" s="59"/>
      <c r="J1144" s="59"/>
      <c r="K1144" s="59"/>
    </row>
    <row r="1145" spans="1:11" s="60" customFormat="1" x14ac:dyDescent="0.2">
      <c r="A1145" s="54"/>
      <c r="B1145" s="57"/>
      <c r="C1145" s="47"/>
      <c r="D1145" s="58"/>
      <c r="E1145" s="52"/>
      <c r="F1145" s="50"/>
      <c r="G1145" s="61"/>
      <c r="H1145" s="59"/>
      <c r="I1145" s="59"/>
      <c r="J1145" s="59"/>
      <c r="K1145" s="59"/>
    </row>
    <row r="1146" spans="1:11" s="60" customFormat="1" x14ac:dyDescent="0.2">
      <c r="A1146" s="74" t="s">
        <v>165</v>
      </c>
      <c r="B1146" s="62" t="s">
        <v>242</v>
      </c>
      <c r="C1146" s="47"/>
      <c r="D1146" s="58"/>
      <c r="E1146" s="52"/>
      <c r="F1146" s="50"/>
      <c r="G1146" s="47"/>
      <c r="H1146" s="59"/>
      <c r="I1146" s="59"/>
      <c r="J1146" s="59"/>
      <c r="K1146" s="59"/>
    </row>
    <row r="1147" spans="1:11" s="60" customFormat="1" x14ac:dyDescent="0.2">
      <c r="A1147" s="54" t="s">
        <v>17</v>
      </c>
      <c r="B1147" s="57" t="s">
        <v>245</v>
      </c>
      <c r="C1147" s="47">
        <v>1468.88</v>
      </c>
      <c r="D1147" s="58" t="s">
        <v>19</v>
      </c>
      <c r="E1147" s="52"/>
      <c r="F1147" s="50">
        <f>C1147*E1147</f>
        <v>0</v>
      </c>
      <c r="G1147" s="61">
        <f>SUM(F1147:F1147)</f>
        <v>0</v>
      </c>
      <c r="H1147" s="59"/>
      <c r="I1147" s="59"/>
      <c r="J1147" s="59"/>
      <c r="K1147" s="59"/>
    </row>
    <row r="1148" spans="1:11" s="60" customFormat="1" x14ac:dyDescent="0.2">
      <c r="A1148" s="76"/>
      <c r="H1148" s="59"/>
      <c r="I1148" s="59"/>
      <c r="J1148" s="59"/>
      <c r="K1148" s="59"/>
    </row>
    <row r="1149" spans="1:11" s="60" customFormat="1" x14ac:dyDescent="0.2">
      <c r="A1149" s="74" t="s">
        <v>176</v>
      </c>
      <c r="B1149" s="62" t="s">
        <v>346</v>
      </c>
      <c r="C1149" s="47"/>
      <c r="D1149" s="58"/>
      <c r="E1149" s="52"/>
      <c r="F1149" s="50"/>
      <c r="G1149" s="61"/>
      <c r="H1149" s="59"/>
      <c r="I1149" s="59"/>
      <c r="J1149" s="59"/>
      <c r="K1149" s="59"/>
    </row>
    <row r="1150" spans="1:11" s="60" customFormat="1" x14ac:dyDescent="0.2">
      <c r="A1150" s="54" t="s">
        <v>17</v>
      </c>
      <c r="B1150" s="57" t="s">
        <v>544</v>
      </c>
      <c r="C1150" s="47">
        <v>256.51</v>
      </c>
      <c r="D1150" s="58" t="s">
        <v>163</v>
      </c>
      <c r="E1150" s="52"/>
      <c r="F1150" s="50">
        <f>C1150*E1150</f>
        <v>0</v>
      </c>
      <c r="H1150" s="59"/>
      <c r="I1150" s="59"/>
      <c r="J1150" s="59"/>
      <c r="K1150" s="59"/>
    </row>
    <row r="1151" spans="1:11" s="60" customFormat="1" x14ac:dyDescent="0.2">
      <c r="A1151" s="54" t="s">
        <v>20</v>
      </c>
      <c r="B1151" s="57" t="s">
        <v>545</v>
      </c>
      <c r="C1151" s="47">
        <v>2</v>
      </c>
      <c r="D1151" s="58" t="s">
        <v>26</v>
      </c>
      <c r="E1151" s="52"/>
      <c r="F1151" s="50">
        <f>C1151*E1151</f>
        <v>0</v>
      </c>
      <c r="G1151" s="61">
        <f>SUM(F1150:F1151)</f>
        <v>0</v>
      </c>
      <c r="H1151" s="59"/>
      <c r="I1151" s="59"/>
      <c r="J1151" s="59"/>
      <c r="K1151" s="59"/>
    </row>
    <row r="1152" spans="1:11" s="60" customFormat="1" x14ac:dyDescent="0.2">
      <c r="A1152" s="74"/>
      <c r="B1152" s="57"/>
      <c r="C1152" s="47"/>
      <c r="D1152" s="58"/>
      <c r="E1152" s="52"/>
      <c r="F1152" s="50"/>
      <c r="G1152" s="61"/>
      <c r="H1152" s="59"/>
      <c r="I1152" s="59"/>
      <c r="J1152" s="59"/>
      <c r="K1152" s="59"/>
    </row>
    <row r="1153" spans="1:11" s="60" customFormat="1" ht="15" customHeight="1" x14ac:dyDescent="0.2">
      <c r="A1153" s="74"/>
      <c r="B1153" s="334" t="s">
        <v>546</v>
      </c>
      <c r="C1153" s="334"/>
      <c r="D1153" s="334"/>
      <c r="E1153" s="334"/>
      <c r="F1153" s="41" t="s">
        <v>292</v>
      </c>
      <c r="G1153" s="61">
        <f>SUM(G1122:G1151)</f>
        <v>0</v>
      </c>
      <c r="H1153" s="59"/>
      <c r="I1153" s="59"/>
      <c r="J1153" s="59"/>
      <c r="K1153" s="59"/>
    </row>
    <row r="1154" spans="1:11" s="60" customFormat="1" x14ac:dyDescent="0.2">
      <c r="A1154" s="54"/>
      <c r="B1154" s="57"/>
      <c r="C1154" s="47"/>
      <c r="D1154" s="58"/>
      <c r="E1154" s="52"/>
      <c r="F1154" s="50"/>
      <c r="G1154" s="47"/>
      <c r="H1154" s="59"/>
      <c r="I1154" s="59"/>
      <c r="J1154" s="59"/>
      <c r="K1154" s="59"/>
    </row>
    <row r="1155" spans="1:11" s="60" customFormat="1" ht="27.75" customHeight="1" x14ac:dyDescent="0.2">
      <c r="A1155" s="54"/>
      <c r="B1155" s="333" t="s">
        <v>547</v>
      </c>
      <c r="C1155" s="333"/>
      <c r="D1155" s="333"/>
      <c r="E1155" s="333"/>
      <c r="F1155" s="50"/>
      <c r="G1155" s="47"/>
      <c r="H1155" s="59"/>
      <c r="I1155" s="59"/>
      <c r="J1155" s="59"/>
      <c r="K1155" s="59"/>
    </row>
    <row r="1156" spans="1:11" s="60" customFormat="1" x14ac:dyDescent="0.2">
      <c r="A1156" s="54"/>
      <c r="B1156" s="57"/>
      <c r="C1156" s="47"/>
      <c r="D1156" s="58"/>
      <c r="E1156" s="52"/>
      <c r="F1156" s="50"/>
      <c r="G1156" s="47"/>
      <c r="H1156" s="59"/>
      <c r="I1156" s="59"/>
      <c r="J1156" s="59"/>
      <c r="K1156" s="59"/>
    </row>
    <row r="1157" spans="1:11" s="60" customFormat="1" x14ac:dyDescent="0.2">
      <c r="A1157" s="38" t="s">
        <v>15</v>
      </c>
      <c r="B1157" s="39" t="s">
        <v>16</v>
      </c>
      <c r="C1157" s="40"/>
      <c r="D1157" s="40"/>
      <c r="E1157" s="41"/>
      <c r="F1157" s="42"/>
      <c r="G1157" s="42"/>
      <c r="H1157" s="59"/>
      <c r="I1157" s="59"/>
      <c r="J1157" s="59"/>
      <c r="K1157" s="59"/>
    </row>
    <row r="1158" spans="1:11" s="60" customFormat="1" x14ac:dyDescent="0.2">
      <c r="A1158" s="45" t="s">
        <v>17</v>
      </c>
      <c r="B1158" s="46" t="s">
        <v>23</v>
      </c>
      <c r="C1158" s="47">
        <v>269.35000000000002</v>
      </c>
      <c r="D1158" s="48" t="s">
        <v>163</v>
      </c>
      <c r="E1158" s="49"/>
      <c r="F1158" s="50">
        <f>C1158*E1158</f>
        <v>0</v>
      </c>
      <c r="G1158" s="42">
        <f>SUM(F1158:F1158)</f>
        <v>0</v>
      </c>
      <c r="H1158" s="59"/>
      <c r="I1158" s="59"/>
      <c r="J1158" s="59"/>
      <c r="K1158" s="59"/>
    </row>
    <row r="1159" spans="1:11" s="60" customFormat="1" x14ac:dyDescent="0.2">
      <c r="A1159" s="54"/>
      <c r="B1159" s="46"/>
      <c r="C1159" s="47"/>
      <c r="D1159" s="48"/>
      <c r="E1159" s="49"/>
      <c r="F1159" s="50"/>
      <c r="G1159" s="42"/>
      <c r="H1159" s="59"/>
      <c r="I1159" s="59"/>
      <c r="J1159" s="59"/>
      <c r="K1159" s="59"/>
    </row>
    <row r="1160" spans="1:11" s="60" customFormat="1" x14ac:dyDescent="0.2">
      <c r="A1160" s="38" t="s">
        <v>44</v>
      </c>
      <c r="B1160" s="39" t="s">
        <v>45</v>
      </c>
      <c r="C1160" s="47"/>
      <c r="D1160" s="48"/>
      <c r="E1160" s="49"/>
      <c r="F1160" s="50"/>
      <c r="G1160" s="42"/>
      <c r="H1160" s="59"/>
      <c r="I1160" s="59"/>
      <c r="J1160" s="59"/>
      <c r="K1160" s="59"/>
    </row>
    <row r="1161" spans="1:11" s="60" customFormat="1" x14ac:dyDescent="0.2">
      <c r="A1161" s="54" t="s">
        <v>17</v>
      </c>
      <c r="B1161" s="57" t="s">
        <v>47</v>
      </c>
      <c r="C1161" s="47">
        <v>236.33</v>
      </c>
      <c r="D1161" s="58" t="s">
        <v>31</v>
      </c>
      <c r="E1161" s="52"/>
      <c r="F1161" s="50">
        <f>C1161*E1161</f>
        <v>0</v>
      </c>
      <c r="G1161" s="47"/>
      <c r="H1161" s="59"/>
      <c r="I1161" s="59"/>
      <c r="J1161" s="59"/>
      <c r="K1161" s="59"/>
    </row>
    <row r="1162" spans="1:11" s="60" customFormat="1" x14ac:dyDescent="0.2">
      <c r="A1162" s="54" t="s">
        <v>20</v>
      </c>
      <c r="B1162" s="57" t="s">
        <v>350</v>
      </c>
      <c r="C1162" s="47">
        <v>41.35</v>
      </c>
      <c r="D1162" s="58" t="s">
        <v>19</v>
      </c>
      <c r="E1162" s="52"/>
      <c r="F1162" s="50">
        <f>C1162*E1162</f>
        <v>0</v>
      </c>
      <c r="G1162" s="47"/>
      <c r="H1162" s="59"/>
      <c r="I1162" s="59"/>
      <c r="J1162" s="59"/>
      <c r="K1162" s="59"/>
    </row>
    <row r="1163" spans="1:11" s="60" customFormat="1" x14ac:dyDescent="0.2">
      <c r="A1163" s="54" t="s">
        <v>22</v>
      </c>
      <c r="B1163" s="57" t="s">
        <v>48</v>
      </c>
      <c r="C1163" s="47">
        <v>194.98</v>
      </c>
      <c r="D1163" s="58" t="s">
        <v>31</v>
      </c>
      <c r="E1163" s="52"/>
      <c r="F1163" s="50">
        <f>C1163*E1163</f>
        <v>0</v>
      </c>
      <c r="G1163" s="61">
        <f>SUM(F1161:F1163)</f>
        <v>0</v>
      </c>
      <c r="H1163" s="59"/>
      <c r="I1163" s="59"/>
      <c r="J1163" s="59"/>
      <c r="K1163" s="59"/>
    </row>
    <row r="1164" spans="1:11" s="60" customFormat="1" x14ac:dyDescent="0.2">
      <c r="A1164" s="54"/>
      <c r="G1164" s="47"/>
      <c r="H1164" s="59"/>
      <c r="I1164" s="59"/>
      <c r="J1164" s="59"/>
      <c r="K1164" s="59"/>
    </row>
    <row r="1165" spans="1:11" s="60" customFormat="1" x14ac:dyDescent="0.2">
      <c r="A1165" s="38" t="s">
        <v>49</v>
      </c>
      <c r="B1165" s="39" t="s">
        <v>50</v>
      </c>
      <c r="C1165" s="47"/>
      <c r="D1165" s="48"/>
      <c r="E1165" s="49"/>
      <c r="F1165" s="50"/>
      <c r="G1165" s="42"/>
      <c r="H1165" s="59"/>
      <c r="I1165" s="59"/>
      <c r="J1165" s="59"/>
      <c r="K1165" s="59"/>
    </row>
    <row r="1166" spans="1:11" s="60" customFormat="1" x14ac:dyDescent="0.2">
      <c r="A1166" s="54" t="s">
        <v>17</v>
      </c>
      <c r="B1166" s="106" t="s">
        <v>352</v>
      </c>
      <c r="C1166" s="107">
        <v>30.06</v>
      </c>
      <c r="D1166" s="108" t="s">
        <v>31</v>
      </c>
      <c r="E1166" s="52"/>
      <c r="F1166" s="50">
        <f t="shared" ref="F1166:F1171" si="47">C1166*E1166</f>
        <v>0</v>
      </c>
      <c r="G1166" s="47"/>
      <c r="H1166" s="59"/>
      <c r="I1166" s="59"/>
      <c r="J1166" s="59"/>
      <c r="K1166" s="59"/>
    </row>
    <row r="1167" spans="1:11" s="60" customFormat="1" x14ac:dyDescent="0.2">
      <c r="A1167" s="109" t="s">
        <v>20</v>
      </c>
      <c r="B1167" s="106" t="s">
        <v>539</v>
      </c>
      <c r="C1167" s="107">
        <v>14.78</v>
      </c>
      <c r="D1167" s="108" t="s">
        <v>31</v>
      </c>
      <c r="E1167" s="52"/>
      <c r="F1167" s="50">
        <f t="shared" si="47"/>
        <v>0</v>
      </c>
      <c r="G1167" s="47"/>
      <c r="H1167" s="59"/>
      <c r="I1167" s="59"/>
      <c r="J1167" s="59"/>
      <c r="K1167" s="59"/>
    </row>
    <row r="1168" spans="1:11" s="60" customFormat="1" x14ac:dyDescent="0.2">
      <c r="A1168" s="109" t="s">
        <v>22</v>
      </c>
      <c r="B1168" s="106" t="s">
        <v>540</v>
      </c>
      <c r="C1168" s="107">
        <v>1.76</v>
      </c>
      <c r="D1168" s="108" t="s">
        <v>31</v>
      </c>
      <c r="E1168" s="52"/>
      <c r="F1168" s="50">
        <f t="shared" si="47"/>
        <v>0</v>
      </c>
      <c r="G1168" s="47"/>
      <c r="H1168" s="59"/>
      <c r="I1168" s="71"/>
      <c r="J1168" s="59"/>
      <c r="K1168" s="59"/>
    </row>
    <row r="1169" spans="1:11" s="60" customFormat="1" x14ac:dyDescent="0.2">
      <c r="A1169" s="54" t="s">
        <v>24</v>
      </c>
      <c r="B1169" s="57" t="s">
        <v>548</v>
      </c>
      <c r="C1169" s="47">
        <v>8.08</v>
      </c>
      <c r="D1169" s="58" t="s">
        <v>31</v>
      </c>
      <c r="E1169" s="52"/>
      <c r="F1169" s="50">
        <f t="shared" si="47"/>
        <v>0</v>
      </c>
      <c r="G1169" s="47"/>
      <c r="H1169" s="59"/>
      <c r="I1169" s="59"/>
      <c r="J1169" s="59"/>
      <c r="K1169" s="59"/>
    </row>
    <row r="1170" spans="1:11" s="60" customFormat="1" x14ac:dyDescent="0.2">
      <c r="A1170" s="76" t="s">
        <v>27</v>
      </c>
      <c r="B1170" s="57" t="s">
        <v>542</v>
      </c>
      <c r="C1170" s="47">
        <v>13.95</v>
      </c>
      <c r="D1170" s="58" t="s">
        <v>31</v>
      </c>
      <c r="E1170" s="52"/>
      <c r="F1170" s="50">
        <f t="shared" si="47"/>
        <v>0</v>
      </c>
      <c r="H1170" s="59"/>
      <c r="I1170" s="59"/>
      <c r="J1170" s="59"/>
      <c r="K1170" s="59"/>
    </row>
    <row r="1171" spans="1:11" s="60" customFormat="1" x14ac:dyDescent="0.2">
      <c r="A1171" s="76" t="s">
        <v>29</v>
      </c>
      <c r="B1171" s="57" t="s">
        <v>549</v>
      </c>
      <c r="C1171" s="47">
        <v>0.3</v>
      </c>
      <c r="D1171" s="58" t="s">
        <v>31</v>
      </c>
      <c r="E1171" s="52"/>
      <c r="F1171" s="50">
        <f t="shared" si="47"/>
        <v>0</v>
      </c>
      <c r="G1171" s="61">
        <f>SUM(F1166:F1171)</f>
        <v>0</v>
      </c>
      <c r="H1171" s="59"/>
      <c r="I1171" s="59"/>
      <c r="J1171" s="59"/>
      <c r="K1171" s="59"/>
    </row>
    <row r="1172" spans="1:11" s="60" customFormat="1" x14ac:dyDescent="0.2">
      <c r="A1172" s="54"/>
      <c r="B1172" s="57"/>
      <c r="C1172" s="47"/>
      <c r="D1172" s="58"/>
      <c r="E1172" s="52"/>
      <c r="F1172" s="50"/>
      <c r="G1172" s="47"/>
      <c r="H1172" s="59"/>
      <c r="I1172" s="59"/>
      <c r="J1172" s="59"/>
      <c r="K1172" s="59"/>
    </row>
    <row r="1173" spans="1:11" s="60" customFormat="1" x14ac:dyDescent="0.2">
      <c r="A1173" s="38" t="s">
        <v>141</v>
      </c>
      <c r="B1173" s="39" t="s">
        <v>142</v>
      </c>
      <c r="C1173" s="47"/>
      <c r="D1173" s="48"/>
      <c r="E1173" s="49"/>
      <c r="F1173" s="50"/>
      <c r="G1173" s="42"/>
      <c r="H1173" s="59"/>
      <c r="I1173" s="59"/>
      <c r="J1173" s="59"/>
      <c r="K1173" s="59"/>
    </row>
    <row r="1174" spans="1:11" s="60" customFormat="1" ht="15" customHeight="1" x14ac:dyDescent="0.2">
      <c r="A1174" s="54" t="s">
        <v>17</v>
      </c>
      <c r="B1174" s="57" t="s">
        <v>363</v>
      </c>
      <c r="C1174" s="47">
        <v>151.53</v>
      </c>
      <c r="D1174" s="58" t="s">
        <v>19</v>
      </c>
      <c r="E1174" s="52"/>
      <c r="F1174" s="50">
        <f>C1174*E1174</f>
        <v>0</v>
      </c>
      <c r="G1174" s="47"/>
      <c r="H1174" s="59"/>
      <c r="I1174" s="59"/>
      <c r="J1174" s="59"/>
      <c r="K1174" s="59"/>
    </row>
    <row r="1175" spans="1:11" s="60" customFormat="1" ht="13.5" customHeight="1" x14ac:dyDescent="0.2">
      <c r="A1175" s="54" t="s">
        <v>20</v>
      </c>
      <c r="B1175" s="57" t="s">
        <v>364</v>
      </c>
      <c r="C1175" s="47">
        <v>113.65</v>
      </c>
      <c r="D1175" s="58" t="s">
        <v>19</v>
      </c>
      <c r="E1175" s="52"/>
      <c r="F1175" s="50">
        <f>C1175*E1175</f>
        <v>0</v>
      </c>
      <c r="G1175" s="61">
        <f>SUM(F1174:F1175)</f>
        <v>0</v>
      </c>
      <c r="H1175" s="59"/>
      <c r="I1175" s="59"/>
      <c r="J1175" s="59"/>
      <c r="K1175" s="59"/>
    </row>
    <row r="1176" spans="1:11" s="60" customFormat="1" x14ac:dyDescent="0.2">
      <c r="A1176" s="54"/>
      <c r="B1176" s="57"/>
      <c r="C1176" s="47"/>
      <c r="D1176" s="58"/>
      <c r="E1176" s="52"/>
      <c r="F1176" s="50"/>
      <c r="G1176" s="47"/>
      <c r="H1176" s="59"/>
      <c r="I1176" s="59"/>
      <c r="J1176" s="59"/>
      <c r="K1176" s="59"/>
    </row>
    <row r="1177" spans="1:11" s="60" customFormat="1" x14ac:dyDescent="0.2">
      <c r="A1177" s="38" t="s">
        <v>156</v>
      </c>
      <c r="B1177" s="39" t="s">
        <v>157</v>
      </c>
      <c r="C1177" s="47"/>
      <c r="D1177" s="48"/>
      <c r="E1177" s="49"/>
      <c r="F1177" s="50"/>
      <c r="G1177" s="42"/>
      <c r="H1177" s="59"/>
      <c r="I1177" s="59"/>
      <c r="J1177" s="59"/>
      <c r="K1177" s="59"/>
    </row>
    <row r="1178" spans="1:11" s="60" customFormat="1" x14ac:dyDescent="0.2">
      <c r="A1178" s="54" t="s">
        <v>17</v>
      </c>
      <c r="B1178" s="57" t="s">
        <v>366</v>
      </c>
      <c r="C1178" s="47">
        <v>227.3</v>
      </c>
      <c r="D1178" s="58" t="s">
        <v>19</v>
      </c>
      <c r="E1178" s="52"/>
      <c r="F1178" s="50">
        <f>C1178*E1178</f>
        <v>0</v>
      </c>
      <c r="G1178" s="47"/>
      <c r="H1178" s="59"/>
      <c r="I1178" s="59"/>
      <c r="J1178" s="59"/>
      <c r="K1178" s="59"/>
    </row>
    <row r="1179" spans="1:11" s="60" customFormat="1" x14ac:dyDescent="0.2">
      <c r="A1179" s="54" t="s">
        <v>20</v>
      </c>
      <c r="B1179" s="65" t="s">
        <v>160</v>
      </c>
      <c r="C1179" s="47">
        <v>335.7</v>
      </c>
      <c r="D1179" s="58" t="s">
        <v>19</v>
      </c>
      <c r="E1179" s="52"/>
      <c r="F1179" s="50">
        <f>C1179*E1179</f>
        <v>0</v>
      </c>
      <c r="G1179" s="47"/>
      <c r="H1179" s="59"/>
      <c r="I1179" s="59"/>
      <c r="J1179" s="59"/>
      <c r="K1179" s="59"/>
    </row>
    <row r="1180" spans="1:11" s="60" customFormat="1" x14ac:dyDescent="0.2">
      <c r="A1180" s="54" t="s">
        <v>27</v>
      </c>
      <c r="B1180" s="57" t="s">
        <v>161</v>
      </c>
      <c r="C1180" s="47">
        <f>C1179</f>
        <v>335.7</v>
      </c>
      <c r="D1180" s="58" t="s">
        <v>19</v>
      </c>
      <c r="E1180" s="52"/>
      <c r="F1180" s="50">
        <f>C1180*E1180</f>
        <v>0</v>
      </c>
      <c r="G1180" s="47"/>
      <c r="H1180" s="59"/>
      <c r="I1180" s="59"/>
      <c r="J1180" s="59"/>
      <c r="K1180" s="59"/>
    </row>
    <row r="1181" spans="1:11" s="60" customFormat="1" x14ac:dyDescent="0.2">
      <c r="A1181" s="54" t="s">
        <v>32</v>
      </c>
      <c r="B1181" s="57" t="s">
        <v>162</v>
      </c>
      <c r="C1181" s="47">
        <v>1540.3</v>
      </c>
      <c r="D1181" s="58" t="s">
        <v>163</v>
      </c>
      <c r="E1181" s="52"/>
      <c r="F1181" s="50">
        <f>C1181*E1181</f>
        <v>0</v>
      </c>
      <c r="G1181" s="61">
        <f>SUM(F1178:F1181)</f>
        <v>0</v>
      </c>
      <c r="H1181" s="59"/>
      <c r="I1181" s="59"/>
      <c r="J1181" s="59"/>
      <c r="K1181" s="59"/>
    </row>
    <row r="1182" spans="1:11" s="60" customFormat="1" x14ac:dyDescent="0.2">
      <c r="A1182" s="54"/>
      <c r="B1182" s="57"/>
      <c r="C1182" s="47"/>
      <c r="D1182" s="58"/>
      <c r="E1182" s="52"/>
      <c r="F1182" s="50"/>
      <c r="G1182" s="61"/>
      <c r="H1182" s="59"/>
      <c r="I1182" s="59"/>
      <c r="J1182" s="59"/>
      <c r="K1182" s="59"/>
    </row>
    <row r="1183" spans="1:11" s="60" customFormat="1" x14ac:dyDescent="0.2">
      <c r="A1183" s="74" t="s">
        <v>165</v>
      </c>
      <c r="B1183" s="62" t="s">
        <v>242</v>
      </c>
      <c r="C1183" s="47"/>
      <c r="D1183" s="58"/>
      <c r="E1183" s="52"/>
      <c r="F1183" s="50"/>
      <c r="G1183" s="47"/>
      <c r="H1183" s="59"/>
      <c r="I1183" s="59"/>
      <c r="J1183" s="59"/>
      <c r="K1183" s="59"/>
    </row>
    <row r="1184" spans="1:11" s="60" customFormat="1" x14ac:dyDescent="0.2">
      <c r="A1184" s="54" t="s">
        <v>17</v>
      </c>
      <c r="B1184" s="57" t="s">
        <v>245</v>
      </c>
      <c r="C1184" s="47">
        <v>563</v>
      </c>
      <c r="D1184" s="58" t="s">
        <v>19</v>
      </c>
      <c r="E1184" s="52"/>
      <c r="F1184" s="50">
        <f>C1184*E1184</f>
        <v>0</v>
      </c>
      <c r="G1184" s="61">
        <f>SUM(F1184:F1184)</f>
        <v>0</v>
      </c>
      <c r="H1184" s="59"/>
      <c r="I1184" s="59"/>
      <c r="J1184" s="59"/>
      <c r="K1184" s="59"/>
    </row>
    <row r="1185" spans="1:11" s="60" customFormat="1" x14ac:dyDescent="0.2">
      <c r="A1185" s="76"/>
      <c r="H1185" s="59"/>
      <c r="I1185" s="59"/>
      <c r="J1185" s="59"/>
      <c r="K1185" s="59"/>
    </row>
    <row r="1186" spans="1:11" s="60" customFormat="1" x14ac:dyDescent="0.2">
      <c r="A1186" s="74" t="s">
        <v>176</v>
      </c>
      <c r="B1186" s="62" t="s">
        <v>346</v>
      </c>
      <c r="C1186" s="47"/>
      <c r="D1186" s="58"/>
      <c r="E1186" s="52"/>
      <c r="F1186" s="50"/>
      <c r="G1186" s="61"/>
      <c r="H1186" s="59"/>
      <c r="I1186" s="59"/>
      <c r="J1186" s="59"/>
      <c r="K1186" s="59"/>
    </row>
    <row r="1187" spans="1:11" s="60" customFormat="1" x14ac:dyDescent="0.2">
      <c r="A1187" s="54" t="s">
        <v>17</v>
      </c>
      <c r="B1187" s="57" t="s">
        <v>550</v>
      </c>
      <c r="C1187" s="47">
        <v>251.15</v>
      </c>
      <c r="D1187" s="58" t="s">
        <v>163</v>
      </c>
      <c r="E1187" s="52"/>
      <c r="F1187" s="50">
        <f>C1187*E1187</f>
        <v>0</v>
      </c>
      <c r="H1187" s="59"/>
      <c r="I1187" s="59"/>
      <c r="J1187" s="59"/>
      <c r="K1187" s="59"/>
    </row>
    <row r="1188" spans="1:11" s="60" customFormat="1" x14ac:dyDescent="0.2">
      <c r="A1188" s="54" t="s">
        <v>199</v>
      </c>
      <c r="B1188" s="57" t="s">
        <v>551</v>
      </c>
      <c r="C1188" s="47">
        <v>251.15</v>
      </c>
      <c r="D1188" s="58" t="s">
        <v>163</v>
      </c>
      <c r="E1188" s="52"/>
      <c r="F1188" s="50">
        <f>C1188*E1188</f>
        <v>0</v>
      </c>
      <c r="G1188" s="61">
        <f>SUM(F1187:F1188)</f>
        <v>0</v>
      </c>
      <c r="H1188" s="59"/>
      <c r="I1188" s="59"/>
      <c r="J1188" s="59"/>
      <c r="K1188" s="59"/>
    </row>
    <row r="1189" spans="1:11" s="60" customFormat="1" x14ac:dyDescent="0.2">
      <c r="A1189" s="74"/>
      <c r="B1189" s="57"/>
      <c r="C1189" s="47"/>
      <c r="D1189" s="58"/>
      <c r="E1189" s="52"/>
      <c r="F1189" s="50"/>
      <c r="G1189" s="61"/>
      <c r="H1189" s="59"/>
      <c r="I1189" s="59"/>
      <c r="J1189" s="59"/>
      <c r="K1189" s="59"/>
    </row>
    <row r="1190" spans="1:11" s="60" customFormat="1" ht="30" customHeight="1" x14ac:dyDescent="0.2">
      <c r="A1190" s="74"/>
      <c r="B1190" s="329" t="s">
        <v>552</v>
      </c>
      <c r="C1190" s="329"/>
      <c r="D1190" s="329"/>
      <c r="E1190" s="329"/>
      <c r="F1190" s="41" t="s">
        <v>292</v>
      </c>
      <c r="G1190" s="61">
        <f>SUM(G1158:G1188)</f>
        <v>0</v>
      </c>
      <c r="H1190" s="59"/>
      <c r="I1190" s="59"/>
      <c r="J1190" s="59"/>
      <c r="K1190" s="59"/>
    </row>
    <row r="1191" spans="1:11" s="60" customFormat="1" ht="14.1" customHeight="1" x14ac:dyDescent="0.2">
      <c r="A1191" s="74"/>
      <c r="B1191" s="168"/>
      <c r="C1191" s="168"/>
      <c r="D1191" s="168"/>
      <c r="E1191" s="168"/>
      <c r="F1191" s="41"/>
      <c r="G1191" s="61"/>
      <c r="H1191" s="59"/>
      <c r="I1191" s="59"/>
      <c r="J1191" s="59"/>
      <c r="K1191" s="59"/>
    </row>
    <row r="1192" spans="1:11" s="60" customFormat="1" ht="13.5" customHeight="1" x14ac:dyDescent="0.2">
      <c r="A1192" s="54"/>
      <c r="B1192" s="75" t="s">
        <v>553</v>
      </c>
      <c r="C1192" s="166"/>
      <c r="D1192" s="166"/>
      <c r="E1192" s="52"/>
      <c r="F1192" s="50"/>
      <c r="G1192" s="47"/>
      <c r="H1192" s="59"/>
      <c r="I1192" s="59"/>
      <c r="J1192" s="59"/>
      <c r="K1192" s="59"/>
    </row>
    <row r="1193" spans="1:11" s="60" customFormat="1" x14ac:dyDescent="0.2">
      <c r="A1193" s="54"/>
      <c r="B1193" s="57"/>
      <c r="C1193" s="47"/>
      <c r="D1193" s="58"/>
      <c r="E1193" s="52"/>
      <c r="F1193" s="50"/>
      <c r="G1193" s="47"/>
      <c r="H1193" s="59"/>
      <c r="I1193" s="59"/>
      <c r="J1193" s="59"/>
      <c r="K1193" s="59"/>
    </row>
    <row r="1194" spans="1:11" s="60" customFormat="1" x14ac:dyDescent="0.2">
      <c r="A1194" s="38" t="s">
        <v>15</v>
      </c>
      <c r="B1194" s="39" t="s">
        <v>16</v>
      </c>
      <c r="C1194" s="40"/>
      <c r="D1194" s="40"/>
      <c r="E1194" s="41"/>
      <c r="F1194" s="42"/>
      <c r="G1194" s="42"/>
      <c r="H1194" s="59"/>
      <c r="I1194" s="59"/>
      <c r="J1194" s="59"/>
      <c r="K1194" s="59"/>
    </row>
    <row r="1195" spans="1:11" s="60" customFormat="1" x14ac:dyDescent="0.2">
      <c r="A1195" s="45" t="s">
        <v>197</v>
      </c>
      <c r="B1195" s="46" t="s">
        <v>23</v>
      </c>
      <c r="C1195" s="47">
        <v>1</v>
      </c>
      <c r="D1195" s="48" t="s">
        <v>239</v>
      </c>
      <c r="E1195" s="49"/>
      <c r="F1195" s="50">
        <f>C1195*E1195</f>
        <v>0</v>
      </c>
      <c r="G1195" s="42">
        <f>SUM(F1195:F1195)</f>
        <v>0</v>
      </c>
      <c r="H1195" s="59"/>
      <c r="I1195" s="59"/>
      <c r="J1195" s="59"/>
      <c r="K1195" s="59"/>
    </row>
    <row r="1196" spans="1:11" s="60" customFormat="1" x14ac:dyDescent="0.2">
      <c r="A1196" s="45"/>
      <c r="B1196" s="46"/>
      <c r="C1196" s="47"/>
      <c r="D1196" s="48"/>
      <c r="E1196" s="49"/>
      <c r="F1196" s="50"/>
      <c r="G1196" s="42"/>
      <c r="H1196" s="59"/>
      <c r="I1196" s="59"/>
      <c r="J1196" s="59"/>
      <c r="K1196" s="59"/>
    </row>
    <row r="1197" spans="1:11" s="60" customFormat="1" x14ac:dyDescent="0.2">
      <c r="A1197" s="38" t="s">
        <v>15</v>
      </c>
      <c r="B1197" s="39" t="s">
        <v>45</v>
      </c>
      <c r="C1197" s="47"/>
      <c r="D1197" s="48"/>
      <c r="E1197" s="49"/>
      <c r="F1197" s="50"/>
      <c r="G1197" s="42"/>
      <c r="H1197" s="59"/>
      <c r="I1197" s="59"/>
      <c r="J1197" s="59"/>
      <c r="K1197" s="59"/>
    </row>
    <row r="1198" spans="1:11" s="60" customFormat="1" x14ac:dyDescent="0.2">
      <c r="A1198" s="54" t="s">
        <v>17</v>
      </c>
      <c r="B1198" s="57" t="s">
        <v>47</v>
      </c>
      <c r="C1198" s="47">
        <v>0.22</v>
      </c>
      <c r="D1198" s="58" t="s">
        <v>31</v>
      </c>
      <c r="E1198" s="52"/>
      <c r="F1198" s="50">
        <f>C1198*E1198</f>
        <v>0</v>
      </c>
      <c r="G1198" s="47"/>
      <c r="H1198" s="59"/>
      <c r="I1198" s="59"/>
      <c r="J1198" s="59"/>
      <c r="K1198" s="59"/>
    </row>
    <row r="1199" spans="1:11" s="60" customFormat="1" x14ac:dyDescent="0.2">
      <c r="A1199" s="54" t="s">
        <v>20</v>
      </c>
      <c r="B1199" s="57" t="s">
        <v>350</v>
      </c>
      <c r="C1199" s="47">
        <v>0.11</v>
      </c>
      <c r="D1199" s="58" t="s">
        <v>19</v>
      </c>
      <c r="E1199" s="52"/>
      <c r="F1199" s="50">
        <f>C1199*E1199</f>
        <v>0</v>
      </c>
      <c r="G1199" s="47"/>
      <c r="H1199" s="59"/>
      <c r="I1199" s="59"/>
      <c r="J1199" s="59"/>
      <c r="K1199" s="59"/>
    </row>
    <row r="1200" spans="1:11" s="60" customFormat="1" x14ac:dyDescent="0.2">
      <c r="A1200" s="54" t="s">
        <v>22</v>
      </c>
      <c r="B1200" s="57" t="s">
        <v>48</v>
      </c>
      <c r="C1200" s="47">
        <v>0.11</v>
      </c>
      <c r="D1200" s="58" t="s">
        <v>31</v>
      </c>
      <c r="E1200" s="52"/>
      <c r="F1200" s="50">
        <f>C1200*E1200</f>
        <v>0</v>
      </c>
      <c r="G1200" s="61">
        <f>SUM(F1198:F1200)</f>
        <v>0</v>
      </c>
      <c r="H1200" s="59"/>
      <c r="I1200" s="59"/>
      <c r="J1200" s="59"/>
      <c r="K1200" s="59"/>
    </row>
    <row r="1201" spans="1:11" s="60" customFormat="1" x14ac:dyDescent="0.2">
      <c r="A1201" s="54"/>
      <c r="G1201" s="47"/>
      <c r="H1201" s="59"/>
      <c r="I1201" s="59"/>
      <c r="J1201" s="59"/>
      <c r="K1201" s="59"/>
    </row>
    <row r="1202" spans="1:11" s="60" customFormat="1" x14ac:dyDescent="0.2">
      <c r="A1202" s="38" t="s">
        <v>49</v>
      </c>
      <c r="B1202" s="39" t="s">
        <v>50</v>
      </c>
      <c r="C1202" s="47"/>
      <c r="D1202" s="48"/>
      <c r="E1202" s="49"/>
      <c r="F1202" s="50"/>
      <c r="G1202" s="42"/>
      <c r="H1202" s="59"/>
      <c r="I1202" s="59"/>
      <c r="J1202" s="59"/>
      <c r="K1202" s="59"/>
    </row>
    <row r="1203" spans="1:11" s="60" customFormat="1" x14ac:dyDescent="0.2">
      <c r="A1203" s="54" t="s">
        <v>17</v>
      </c>
      <c r="B1203" s="106" t="s">
        <v>554</v>
      </c>
      <c r="C1203" s="107">
        <v>0.11</v>
      </c>
      <c r="D1203" s="108" t="s">
        <v>31</v>
      </c>
      <c r="E1203" s="52"/>
      <c r="F1203" s="50">
        <f>C1203*E1203</f>
        <v>0</v>
      </c>
      <c r="G1203" s="61">
        <f>SUM(F1203:F1203)</f>
        <v>0</v>
      </c>
      <c r="H1203" s="59"/>
      <c r="I1203" s="71"/>
      <c r="J1203" s="59"/>
      <c r="K1203" s="59"/>
    </row>
    <row r="1204" spans="1:11" s="60" customFormat="1" x14ac:dyDescent="0.2">
      <c r="B1204" s="57"/>
      <c r="C1204" s="47"/>
      <c r="D1204" s="58"/>
      <c r="E1204" s="52"/>
      <c r="F1204" s="50"/>
      <c r="G1204" s="47"/>
      <c r="H1204" s="59"/>
      <c r="I1204" s="59"/>
      <c r="J1204" s="59"/>
      <c r="K1204" s="59"/>
    </row>
    <row r="1205" spans="1:11" s="60" customFormat="1" x14ac:dyDescent="0.2">
      <c r="A1205" s="38" t="s">
        <v>141</v>
      </c>
      <c r="B1205" s="62" t="s">
        <v>242</v>
      </c>
      <c r="C1205" s="47"/>
      <c r="D1205" s="58"/>
      <c r="E1205" s="52"/>
      <c r="F1205" s="50"/>
      <c r="G1205" s="47"/>
      <c r="H1205" s="59"/>
      <c r="I1205" s="59"/>
      <c r="J1205" s="59"/>
      <c r="K1205" s="59"/>
    </row>
    <row r="1206" spans="1:11" s="60" customFormat="1" x14ac:dyDescent="0.2">
      <c r="A1206" s="54" t="s">
        <v>17</v>
      </c>
      <c r="B1206" s="57" t="s">
        <v>245</v>
      </c>
      <c r="C1206" s="47">
        <v>0.5</v>
      </c>
      <c r="D1206" s="58" t="s">
        <v>19</v>
      </c>
      <c r="E1206" s="52"/>
      <c r="F1206" s="50">
        <f>C1206*E1206</f>
        <v>0</v>
      </c>
      <c r="G1206" s="61">
        <f>SUM(F1206:F1206)</f>
        <v>0</v>
      </c>
      <c r="H1206" s="59"/>
      <c r="I1206" s="59"/>
      <c r="J1206" s="59"/>
      <c r="K1206" s="59"/>
    </row>
    <row r="1207" spans="1:11" s="60" customFormat="1" x14ac:dyDescent="0.2">
      <c r="A1207" s="54"/>
      <c r="B1207" s="57"/>
      <c r="C1207" s="47"/>
      <c r="D1207" s="58"/>
      <c r="E1207" s="52"/>
      <c r="F1207" s="50"/>
      <c r="G1207" s="61"/>
      <c r="H1207" s="59"/>
      <c r="I1207" s="59"/>
      <c r="J1207" s="59"/>
      <c r="K1207" s="59"/>
    </row>
    <row r="1208" spans="1:11" s="60" customFormat="1" x14ac:dyDescent="0.2">
      <c r="A1208" s="74" t="s">
        <v>156</v>
      </c>
      <c r="B1208" s="62" t="s">
        <v>346</v>
      </c>
      <c r="C1208" s="47"/>
      <c r="D1208" s="58"/>
      <c r="E1208" s="52"/>
      <c r="F1208" s="50"/>
      <c r="G1208" s="61"/>
      <c r="H1208" s="59"/>
      <c r="I1208" s="59"/>
      <c r="J1208" s="59"/>
      <c r="K1208" s="59"/>
    </row>
    <row r="1209" spans="1:11" s="60" customFormat="1" x14ac:dyDescent="0.2">
      <c r="A1209" s="54" t="s">
        <v>17</v>
      </c>
      <c r="B1209" s="60" t="s">
        <v>555</v>
      </c>
      <c r="C1209" s="47">
        <v>1</v>
      </c>
      <c r="D1209" s="58" t="s">
        <v>239</v>
      </c>
      <c r="E1209" s="52"/>
      <c r="F1209" s="60">
        <f>C1209*E1209</f>
        <v>0</v>
      </c>
      <c r="H1209" s="59"/>
      <c r="I1209" s="59"/>
      <c r="J1209" s="59"/>
      <c r="K1209" s="59"/>
    </row>
    <row r="1210" spans="1:11" s="60" customFormat="1" ht="15" x14ac:dyDescent="0.25">
      <c r="A1210" s="54" t="s">
        <v>199</v>
      </c>
      <c r="B1210" s="57" t="s">
        <v>556</v>
      </c>
      <c r="C1210" s="60">
        <v>1</v>
      </c>
      <c r="D1210" s="58" t="s">
        <v>26</v>
      </c>
      <c r="E1210" s="52"/>
      <c r="F1210" s="50">
        <f>C1210*E1210</f>
        <v>0</v>
      </c>
      <c r="H1210" s="59"/>
      <c r="I1210" s="59"/>
      <c r="J1210" s="59"/>
      <c r="K1210" s="59"/>
    </row>
    <row r="1211" spans="1:11" s="60" customFormat="1" ht="15" x14ac:dyDescent="0.25">
      <c r="A1211" s="54" t="s">
        <v>201</v>
      </c>
      <c r="B1211" s="57" t="s">
        <v>557</v>
      </c>
      <c r="C1211" s="60">
        <v>1</v>
      </c>
      <c r="D1211" s="58" t="s">
        <v>26</v>
      </c>
      <c r="E1211" s="52"/>
      <c r="F1211" s="50">
        <f t="shared" ref="F1211:F1213" si="48">C1210*E1211</f>
        <v>0</v>
      </c>
      <c r="G1211" s="61"/>
      <c r="H1211" s="59"/>
      <c r="I1211" s="59"/>
      <c r="J1211" s="59"/>
      <c r="K1211" s="59"/>
    </row>
    <row r="1212" spans="1:11" s="60" customFormat="1" ht="15" x14ac:dyDescent="0.25">
      <c r="A1212" s="54" t="s">
        <v>174</v>
      </c>
      <c r="B1212" s="57" t="s">
        <v>558</v>
      </c>
      <c r="C1212" s="60">
        <v>1</v>
      </c>
      <c r="D1212" s="58" t="s">
        <v>26</v>
      </c>
      <c r="E1212" s="52"/>
      <c r="F1212" s="50">
        <f>C1211*E1212</f>
        <v>0</v>
      </c>
      <c r="G1212" s="61"/>
      <c r="H1212" s="59"/>
      <c r="I1212" s="59"/>
      <c r="J1212" s="59"/>
      <c r="K1212" s="59"/>
    </row>
    <row r="1213" spans="1:11" s="60" customFormat="1" ht="15" x14ac:dyDescent="0.25">
      <c r="A1213" s="54" t="s">
        <v>204</v>
      </c>
      <c r="B1213" s="57" t="s">
        <v>559</v>
      </c>
      <c r="C1213" s="60">
        <v>1</v>
      </c>
      <c r="D1213" s="58" t="s">
        <v>26</v>
      </c>
      <c r="E1213" s="52"/>
      <c r="F1213" s="50">
        <f t="shared" si="48"/>
        <v>0</v>
      </c>
      <c r="G1213" s="61">
        <f>SUM(F1209:F1213)</f>
        <v>0</v>
      </c>
      <c r="H1213" s="59"/>
      <c r="I1213" s="59"/>
      <c r="J1213" s="59"/>
      <c r="K1213" s="59"/>
    </row>
    <row r="1214" spans="1:11" s="60" customFormat="1" x14ac:dyDescent="0.2">
      <c r="A1214" s="74"/>
      <c r="B1214" s="57"/>
      <c r="C1214" s="47"/>
      <c r="D1214" s="58"/>
      <c r="E1214" s="52"/>
      <c r="F1214" s="50"/>
      <c r="G1214" s="61"/>
      <c r="H1214" s="59"/>
      <c r="I1214" s="59"/>
      <c r="J1214" s="59"/>
      <c r="K1214" s="59"/>
    </row>
    <row r="1215" spans="1:11" s="60" customFormat="1" ht="13.5" customHeight="1" x14ac:dyDescent="0.2">
      <c r="A1215" s="74"/>
      <c r="B1215" s="322" t="s">
        <v>560</v>
      </c>
      <c r="C1215" s="322"/>
      <c r="D1215" s="322"/>
      <c r="E1215" s="322"/>
      <c r="F1215" s="41" t="s">
        <v>292</v>
      </c>
      <c r="G1215" s="61">
        <f>SUM(G1195:G1213)</f>
        <v>0</v>
      </c>
      <c r="H1215" s="59"/>
      <c r="I1215" s="59"/>
      <c r="J1215" s="59"/>
      <c r="K1215" s="59"/>
    </row>
    <row r="1216" spans="1:11" s="60" customFormat="1" x14ac:dyDescent="0.2">
      <c r="A1216" s="54"/>
      <c r="B1216" s="57"/>
      <c r="C1216" s="47"/>
      <c r="D1216" s="58"/>
      <c r="E1216" s="52"/>
      <c r="F1216" s="50"/>
      <c r="G1216" s="47"/>
      <c r="H1216" s="59"/>
      <c r="I1216" s="59"/>
      <c r="J1216" s="59"/>
      <c r="K1216" s="59"/>
    </row>
    <row r="1217" spans="1:11" s="60" customFormat="1" ht="13.5" customHeight="1" x14ac:dyDescent="0.2">
      <c r="A1217" s="54"/>
      <c r="B1217" s="75" t="s">
        <v>553</v>
      </c>
      <c r="C1217" s="166"/>
      <c r="D1217" s="166"/>
      <c r="E1217" s="52"/>
      <c r="F1217" s="50"/>
      <c r="G1217" s="47"/>
      <c r="H1217" s="59"/>
      <c r="I1217" s="59"/>
      <c r="J1217" s="59"/>
      <c r="K1217" s="59"/>
    </row>
    <row r="1218" spans="1:11" s="60" customFormat="1" x14ac:dyDescent="0.2">
      <c r="A1218" s="54"/>
      <c r="B1218" s="57"/>
      <c r="C1218" s="47"/>
      <c r="D1218" s="58"/>
      <c r="E1218" s="52"/>
      <c r="F1218" s="50"/>
      <c r="G1218" s="47"/>
      <c r="H1218" s="59"/>
      <c r="I1218" s="59"/>
      <c r="J1218" s="59"/>
      <c r="K1218" s="59"/>
    </row>
    <row r="1219" spans="1:11" s="60" customFormat="1" x14ac:dyDescent="0.2">
      <c r="A1219" s="38" t="s">
        <v>15</v>
      </c>
      <c r="B1219" s="39" t="s">
        <v>16</v>
      </c>
      <c r="C1219" s="40"/>
      <c r="D1219" s="40"/>
      <c r="E1219" s="41"/>
      <c r="F1219" s="42"/>
      <c r="G1219" s="42"/>
      <c r="H1219" s="59"/>
      <c r="I1219" s="59"/>
      <c r="J1219" s="59"/>
      <c r="K1219" s="59"/>
    </row>
    <row r="1220" spans="1:11" s="60" customFormat="1" x14ac:dyDescent="0.2">
      <c r="A1220" s="45" t="s">
        <v>197</v>
      </c>
      <c r="B1220" s="46" t="s">
        <v>23</v>
      </c>
      <c r="C1220" s="47">
        <v>1</v>
      </c>
      <c r="D1220" s="48" t="s">
        <v>239</v>
      </c>
      <c r="E1220" s="49"/>
      <c r="F1220" s="50">
        <f>C1220*E1220</f>
        <v>0</v>
      </c>
      <c r="G1220" s="42">
        <f>SUM(F1220:F1220)</f>
        <v>0</v>
      </c>
      <c r="H1220" s="59"/>
      <c r="I1220" s="59"/>
      <c r="J1220" s="59"/>
      <c r="K1220" s="59"/>
    </row>
    <row r="1221" spans="1:11" s="60" customFormat="1" x14ac:dyDescent="0.2">
      <c r="A1221" s="54"/>
      <c r="B1221" s="46"/>
      <c r="C1221" s="47"/>
      <c r="D1221" s="48"/>
      <c r="E1221" s="49"/>
      <c r="F1221" s="50"/>
      <c r="G1221" s="42"/>
      <c r="H1221" s="59"/>
      <c r="I1221" s="59"/>
      <c r="J1221" s="59"/>
      <c r="K1221" s="59"/>
    </row>
    <row r="1222" spans="1:11" s="60" customFormat="1" x14ac:dyDescent="0.2">
      <c r="A1222" s="38" t="s">
        <v>15</v>
      </c>
      <c r="B1222" s="39" t="s">
        <v>45</v>
      </c>
      <c r="C1222" s="47"/>
      <c r="D1222" s="48"/>
      <c r="E1222" s="49"/>
      <c r="F1222" s="50"/>
      <c r="G1222" s="42"/>
      <c r="H1222" s="59"/>
      <c r="I1222" s="59"/>
      <c r="J1222" s="59"/>
      <c r="K1222" s="59"/>
    </row>
    <row r="1223" spans="1:11" s="60" customFormat="1" x14ac:dyDescent="0.2">
      <c r="A1223" s="54" t="s">
        <v>17</v>
      </c>
      <c r="B1223" s="57" t="s">
        <v>47</v>
      </c>
      <c r="C1223" s="47">
        <v>0.22</v>
      </c>
      <c r="D1223" s="58" t="s">
        <v>31</v>
      </c>
      <c r="E1223" s="52"/>
      <c r="F1223" s="50">
        <f>C1223*E1223</f>
        <v>0</v>
      </c>
      <c r="G1223" s="47"/>
      <c r="H1223" s="59"/>
      <c r="I1223" s="59"/>
      <c r="J1223" s="59"/>
      <c r="K1223" s="59"/>
    </row>
    <row r="1224" spans="1:11" s="60" customFormat="1" x14ac:dyDescent="0.2">
      <c r="A1224" s="54" t="s">
        <v>20</v>
      </c>
      <c r="B1224" s="57" t="s">
        <v>350</v>
      </c>
      <c r="C1224" s="47">
        <v>0.11</v>
      </c>
      <c r="D1224" s="58" t="s">
        <v>19</v>
      </c>
      <c r="E1224" s="52"/>
      <c r="F1224" s="50">
        <f>C1224*E1224</f>
        <v>0</v>
      </c>
      <c r="G1224" s="47"/>
      <c r="H1224" s="59"/>
      <c r="I1224" s="59"/>
      <c r="J1224" s="59"/>
      <c r="K1224" s="59"/>
    </row>
    <row r="1225" spans="1:11" s="60" customFormat="1" x14ac:dyDescent="0.2">
      <c r="A1225" s="54" t="s">
        <v>22</v>
      </c>
      <c r="B1225" s="57" t="s">
        <v>48</v>
      </c>
      <c r="C1225" s="47">
        <v>0.11</v>
      </c>
      <c r="D1225" s="58" t="s">
        <v>31</v>
      </c>
      <c r="E1225" s="52"/>
      <c r="F1225" s="50">
        <f>C1225*E1225</f>
        <v>0</v>
      </c>
      <c r="G1225" s="61">
        <f>SUM(F1223:F1225)</f>
        <v>0</v>
      </c>
      <c r="H1225" s="59"/>
      <c r="I1225" s="59"/>
      <c r="J1225" s="59"/>
      <c r="K1225" s="59"/>
    </row>
    <row r="1226" spans="1:11" s="60" customFormat="1" x14ac:dyDescent="0.2">
      <c r="A1226" s="54"/>
      <c r="G1226" s="47"/>
      <c r="H1226" s="59"/>
      <c r="I1226" s="59"/>
      <c r="J1226" s="59"/>
      <c r="K1226" s="59"/>
    </row>
    <row r="1227" spans="1:11" s="60" customFormat="1" x14ac:dyDescent="0.2">
      <c r="A1227" s="38" t="s">
        <v>49</v>
      </c>
      <c r="B1227" s="39" t="s">
        <v>50</v>
      </c>
      <c r="C1227" s="47"/>
      <c r="D1227" s="48"/>
      <c r="E1227" s="49"/>
      <c r="F1227" s="50"/>
      <c r="G1227" s="42"/>
      <c r="H1227" s="59"/>
      <c r="I1227" s="59"/>
      <c r="J1227" s="59"/>
      <c r="K1227" s="59"/>
    </row>
    <row r="1228" spans="1:11" s="60" customFormat="1" x14ac:dyDescent="0.2">
      <c r="A1228" s="54" t="s">
        <v>17</v>
      </c>
      <c r="B1228" s="106" t="s">
        <v>554</v>
      </c>
      <c r="C1228" s="107">
        <v>0.11</v>
      </c>
      <c r="D1228" s="108" t="s">
        <v>31</v>
      </c>
      <c r="E1228" s="52"/>
      <c r="F1228" s="50">
        <f>C1228*E1228</f>
        <v>0</v>
      </c>
      <c r="G1228" s="61">
        <f>SUM(F1228:F1228)</f>
        <v>0</v>
      </c>
      <c r="H1228" s="59"/>
      <c r="I1228" s="71"/>
      <c r="J1228" s="59"/>
      <c r="K1228" s="59"/>
    </row>
    <row r="1229" spans="1:11" s="60" customFormat="1" x14ac:dyDescent="0.2">
      <c r="B1229" s="57"/>
      <c r="C1229" s="47"/>
      <c r="D1229" s="58"/>
      <c r="E1229" s="52"/>
      <c r="F1229" s="50"/>
      <c r="G1229" s="47"/>
      <c r="H1229" s="59"/>
      <c r="I1229" s="59"/>
      <c r="J1229" s="59"/>
      <c r="K1229" s="59"/>
    </row>
    <row r="1230" spans="1:11" s="60" customFormat="1" x14ac:dyDescent="0.2">
      <c r="A1230" s="38" t="s">
        <v>141</v>
      </c>
      <c r="B1230" s="62" t="s">
        <v>242</v>
      </c>
      <c r="C1230" s="47"/>
      <c r="D1230" s="58"/>
      <c r="E1230" s="52"/>
      <c r="F1230" s="50"/>
      <c r="G1230" s="47"/>
      <c r="H1230" s="59"/>
      <c r="I1230" s="59"/>
      <c r="J1230" s="59"/>
      <c r="K1230" s="59"/>
    </row>
    <row r="1231" spans="1:11" s="60" customFormat="1" x14ac:dyDescent="0.2">
      <c r="A1231" s="54" t="s">
        <v>17</v>
      </c>
      <c r="B1231" s="57" t="s">
        <v>245</v>
      </c>
      <c r="C1231" s="47">
        <v>0.5</v>
      </c>
      <c r="D1231" s="58" t="s">
        <v>19</v>
      </c>
      <c r="E1231" s="52"/>
      <c r="F1231" s="50">
        <f>C1231*E1231</f>
        <v>0</v>
      </c>
      <c r="G1231" s="61">
        <f>SUM(F1231:F1231)</f>
        <v>0</v>
      </c>
      <c r="H1231" s="59"/>
      <c r="I1231" s="59"/>
      <c r="J1231" s="59"/>
      <c r="K1231" s="59"/>
    </row>
    <row r="1232" spans="1:11" s="60" customFormat="1" x14ac:dyDescent="0.2">
      <c r="A1232" s="76"/>
      <c r="H1232" s="59"/>
      <c r="I1232" s="59"/>
      <c r="J1232" s="59"/>
      <c r="K1232" s="59"/>
    </row>
    <row r="1233" spans="1:11" s="60" customFormat="1" x14ac:dyDescent="0.2">
      <c r="A1233" s="74" t="s">
        <v>156</v>
      </c>
      <c r="B1233" s="62" t="s">
        <v>346</v>
      </c>
      <c r="C1233" s="47"/>
      <c r="D1233" s="58"/>
      <c r="E1233" s="52"/>
      <c r="F1233" s="50"/>
      <c r="G1233" s="61"/>
      <c r="H1233" s="59"/>
      <c r="I1233" s="59"/>
      <c r="J1233" s="59"/>
      <c r="K1233" s="59"/>
    </row>
    <row r="1234" spans="1:11" s="60" customFormat="1" x14ac:dyDescent="0.2">
      <c r="A1234" s="54" t="s">
        <v>17</v>
      </c>
      <c r="B1234" s="60" t="s">
        <v>555</v>
      </c>
      <c r="C1234" s="47">
        <v>1</v>
      </c>
      <c r="D1234" s="58" t="s">
        <v>239</v>
      </c>
      <c r="E1234" s="52"/>
      <c r="F1234" s="60">
        <f>C1234*E1234</f>
        <v>0</v>
      </c>
      <c r="H1234" s="59"/>
      <c r="I1234" s="59"/>
      <c r="J1234" s="59"/>
      <c r="K1234" s="59"/>
    </row>
    <row r="1235" spans="1:11" s="60" customFormat="1" ht="15" x14ac:dyDescent="0.25">
      <c r="A1235" s="54" t="s">
        <v>199</v>
      </c>
      <c r="B1235" s="57" t="s">
        <v>556</v>
      </c>
      <c r="C1235" s="60">
        <v>1</v>
      </c>
      <c r="D1235" s="58" t="s">
        <v>26</v>
      </c>
      <c r="E1235" s="52"/>
      <c r="F1235" s="60">
        <f>C1235*E1235</f>
        <v>0</v>
      </c>
      <c r="H1235" s="59"/>
      <c r="I1235" s="59"/>
      <c r="J1235" s="59"/>
      <c r="K1235" s="59"/>
    </row>
    <row r="1236" spans="1:11" s="60" customFormat="1" ht="15" x14ac:dyDescent="0.25">
      <c r="A1236" s="54" t="s">
        <v>201</v>
      </c>
      <c r="B1236" s="57" t="s">
        <v>557</v>
      </c>
      <c r="C1236" s="60">
        <v>1</v>
      </c>
      <c r="D1236" s="58" t="s">
        <v>26</v>
      </c>
      <c r="E1236" s="52"/>
      <c r="F1236" s="50">
        <f t="shared" ref="F1236:F1238" si="49">C1235*E1236</f>
        <v>0</v>
      </c>
      <c r="G1236" s="61"/>
      <c r="H1236" s="59"/>
      <c r="I1236" s="59"/>
      <c r="J1236" s="59"/>
      <c r="K1236" s="59"/>
    </row>
    <row r="1237" spans="1:11" s="60" customFormat="1" ht="15" x14ac:dyDescent="0.25">
      <c r="A1237" s="54" t="s">
        <v>174</v>
      </c>
      <c r="B1237" s="57" t="s">
        <v>558</v>
      </c>
      <c r="C1237" s="60">
        <v>1</v>
      </c>
      <c r="D1237" s="58" t="s">
        <v>26</v>
      </c>
      <c r="E1237" s="52"/>
      <c r="F1237" s="50">
        <f>C1236*E1237</f>
        <v>0</v>
      </c>
      <c r="G1237" s="61"/>
      <c r="H1237" s="59"/>
      <c r="I1237" s="59"/>
      <c r="J1237" s="59"/>
      <c r="K1237" s="59"/>
    </row>
    <row r="1238" spans="1:11" s="60" customFormat="1" ht="15" x14ac:dyDescent="0.25">
      <c r="A1238" s="74" t="s">
        <v>204</v>
      </c>
      <c r="B1238" s="57" t="s">
        <v>559</v>
      </c>
      <c r="C1238" s="60">
        <v>1</v>
      </c>
      <c r="D1238" s="58" t="s">
        <v>26</v>
      </c>
      <c r="E1238" s="52"/>
      <c r="F1238" s="50">
        <f t="shared" si="49"/>
        <v>0</v>
      </c>
      <c r="G1238" s="61">
        <f>SUM(F1234:F1238)</f>
        <v>0</v>
      </c>
      <c r="H1238" s="59"/>
      <c r="I1238" s="59"/>
      <c r="J1238" s="59"/>
      <c r="K1238" s="59"/>
    </row>
    <row r="1239" spans="1:11" s="60" customFormat="1" x14ac:dyDescent="0.2">
      <c r="A1239" s="74"/>
      <c r="B1239" s="57"/>
      <c r="C1239" s="47"/>
      <c r="D1239" s="58"/>
      <c r="E1239" s="52"/>
      <c r="F1239" s="50"/>
      <c r="G1239" s="61"/>
      <c r="H1239" s="59"/>
      <c r="I1239" s="59"/>
      <c r="J1239" s="59"/>
      <c r="K1239" s="59"/>
    </row>
    <row r="1240" spans="1:11" s="60" customFormat="1" ht="13.5" customHeight="1" x14ac:dyDescent="0.2">
      <c r="A1240" s="74"/>
      <c r="B1240" s="322" t="s">
        <v>560</v>
      </c>
      <c r="C1240" s="322"/>
      <c r="D1240" s="322"/>
      <c r="E1240" s="322"/>
      <c r="F1240" s="41" t="s">
        <v>292</v>
      </c>
      <c r="G1240" s="61">
        <f>SUM(G1220:G1238)</f>
        <v>0</v>
      </c>
      <c r="H1240" s="59"/>
      <c r="I1240" s="59"/>
      <c r="J1240" s="59"/>
      <c r="K1240" s="59"/>
    </row>
    <row r="1241" spans="1:11" s="60" customFormat="1" ht="14.25" customHeight="1" x14ac:dyDescent="0.2">
      <c r="A1241" s="74"/>
      <c r="B1241" s="101"/>
      <c r="C1241" s="101"/>
      <c r="D1241" s="101"/>
      <c r="E1241" s="101"/>
      <c r="F1241" s="41"/>
      <c r="G1241" s="61"/>
      <c r="H1241" s="59"/>
      <c r="I1241" s="59"/>
      <c r="J1241" s="59"/>
      <c r="K1241" s="59"/>
    </row>
    <row r="1242" spans="1:11" s="174" customFormat="1" ht="14.25" customHeight="1" x14ac:dyDescent="0.2">
      <c r="A1242" s="169" t="s">
        <v>15</v>
      </c>
      <c r="B1242" s="84" t="s">
        <v>561</v>
      </c>
      <c r="C1242" s="170"/>
      <c r="D1242" s="171"/>
      <c r="E1242" s="172"/>
      <c r="F1242" s="172"/>
      <c r="G1242" s="173"/>
    </row>
    <row r="1243" spans="1:11" s="181" customFormat="1" ht="14.25" customHeight="1" x14ac:dyDescent="0.2">
      <c r="A1243" s="175" t="s">
        <v>197</v>
      </c>
      <c r="B1243" s="176" t="s">
        <v>562</v>
      </c>
      <c r="C1243" s="177">
        <v>1</v>
      </c>
      <c r="D1243" s="178" t="s">
        <v>26</v>
      </c>
      <c r="E1243" s="179"/>
      <c r="F1243" s="180">
        <f t="shared" ref="F1243:F1249" si="50">C1243*E1243</f>
        <v>0</v>
      </c>
    </row>
    <row r="1244" spans="1:11" s="181" customFormat="1" ht="14.25" customHeight="1" x14ac:dyDescent="0.2">
      <c r="A1244" s="175" t="s">
        <v>199</v>
      </c>
      <c r="B1244" s="112" t="s">
        <v>563</v>
      </c>
      <c r="C1244" s="182">
        <v>1</v>
      </c>
      <c r="D1244" s="183" t="s">
        <v>26</v>
      </c>
      <c r="E1244" s="184"/>
      <c r="F1244" s="184">
        <f t="shared" si="50"/>
        <v>0</v>
      </c>
    </row>
    <row r="1245" spans="1:11" s="181" customFormat="1" ht="14.25" customHeight="1" x14ac:dyDescent="0.2">
      <c r="A1245" s="175" t="s">
        <v>201</v>
      </c>
      <c r="B1245" s="112" t="s">
        <v>564</v>
      </c>
      <c r="C1245" s="182">
        <v>1</v>
      </c>
      <c r="D1245" s="183" t="s">
        <v>26</v>
      </c>
      <c r="E1245" s="184"/>
      <c r="F1245" s="184">
        <f t="shared" si="50"/>
        <v>0</v>
      </c>
    </row>
    <row r="1246" spans="1:11" s="181" customFormat="1" ht="14.25" customHeight="1" x14ac:dyDescent="0.2">
      <c r="A1246" s="175" t="s">
        <v>174</v>
      </c>
      <c r="B1246" s="185" t="s">
        <v>565</v>
      </c>
      <c r="C1246" s="186">
        <v>5</v>
      </c>
      <c r="D1246" s="183" t="s">
        <v>26</v>
      </c>
      <c r="E1246" s="184"/>
      <c r="F1246" s="184">
        <f t="shared" si="50"/>
        <v>0</v>
      </c>
      <c r="I1246" s="187"/>
    </row>
    <row r="1247" spans="1:11" s="181" customFormat="1" ht="14.25" customHeight="1" x14ac:dyDescent="0.2">
      <c r="A1247" s="175" t="s">
        <v>204</v>
      </c>
      <c r="B1247" s="112" t="s">
        <v>566</v>
      </c>
      <c r="C1247" s="182">
        <v>2</v>
      </c>
      <c r="D1247" s="183" t="s">
        <v>26</v>
      </c>
      <c r="E1247" s="184"/>
      <c r="F1247" s="184">
        <f t="shared" si="50"/>
        <v>0</v>
      </c>
      <c r="I1247" s="187"/>
    </row>
    <row r="1248" spans="1:11" s="181" customFormat="1" ht="14.25" customHeight="1" x14ac:dyDescent="0.2">
      <c r="A1248" s="188" t="s">
        <v>253</v>
      </c>
      <c r="B1248" s="185" t="s">
        <v>567</v>
      </c>
      <c r="C1248" s="186">
        <v>3</v>
      </c>
      <c r="D1248" s="189" t="s">
        <v>26</v>
      </c>
      <c r="E1248" s="184"/>
      <c r="F1248" s="184">
        <f t="shared" si="50"/>
        <v>0</v>
      </c>
      <c r="H1248" s="187"/>
    </row>
    <row r="1249" spans="1:8" s="181" customFormat="1" ht="14.25" customHeight="1" x14ac:dyDescent="0.2">
      <c r="A1249" s="188" t="s">
        <v>255</v>
      </c>
      <c r="B1249" s="190" t="s">
        <v>568</v>
      </c>
      <c r="C1249" s="182">
        <v>1</v>
      </c>
      <c r="D1249" s="183" t="s">
        <v>26</v>
      </c>
      <c r="E1249" s="184"/>
      <c r="F1249" s="184">
        <f t="shared" si="50"/>
        <v>0</v>
      </c>
      <c r="H1249" s="187"/>
    </row>
    <row r="1250" spans="1:8" s="181" customFormat="1" ht="14.25" customHeight="1" x14ac:dyDescent="0.2">
      <c r="A1250" s="191"/>
      <c r="B1250" s="190" t="s">
        <v>569</v>
      </c>
      <c r="C1250" s="177"/>
      <c r="D1250" s="178"/>
      <c r="E1250" s="178"/>
      <c r="F1250" s="178"/>
    </row>
    <row r="1251" spans="1:8" s="181" customFormat="1" ht="14.25" customHeight="1" x14ac:dyDescent="0.2">
      <c r="A1251" s="191"/>
      <c r="B1251" s="190" t="s">
        <v>570</v>
      </c>
      <c r="C1251" s="177"/>
      <c r="D1251" s="178"/>
      <c r="E1251" s="178"/>
      <c r="F1251" s="178"/>
    </row>
    <row r="1252" spans="1:8" s="181" customFormat="1" ht="14.25" customHeight="1" x14ac:dyDescent="0.2">
      <c r="A1252" s="188" t="s">
        <v>34</v>
      </c>
      <c r="B1252" s="190" t="s">
        <v>571</v>
      </c>
      <c r="C1252" s="182">
        <v>1</v>
      </c>
      <c r="D1252" s="183" t="s">
        <v>26</v>
      </c>
      <c r="E1252" s="184"/>
      <c r="F1252" s="184">
        <f>C1252*E1252</f>
        <v>0</v>
      </c>
      <c r="H1252" s="187"/>
    </row>
    <row r="1253" spans="1:8" s="181" customFormat="1" ht="14.25" customHeight="1" x14ac:dyDescent="0.2">
      <c r="A1253" s="188"/>
      <c r="B1253" s="190" t="s">
        <v>569</v>
      </c>
      <c r="C1253" s="177"/>
      <c r="D1253" s="178"/>
      <c r="E1253" s="178"/>
      <c r="F1253" s="178"/>
    </row>
    <row r="1254" spans="1:8" s="181" customFormat="1" ht="14.25" customHeight="1" x14ac:dyDescent="0.2">
      <c r="A1254" s="188"/>
      <c r="B1254" s="190" t="s">
        <v>572</v>
      </c>
      <c r="C1254" s="177"/>
      <c r="D1254" s="178"/>
      <c r="E1254" s="178"/>
      <c r="F1254" s="178"/>
    </row>
    <row r="1255" spans="1:8" s="181" customFormat="1" ht="14.25" customHeight="1" x14ac:dyDescent="0.2">
      <c r="A1255" s="188"/>
      <c r="B1255" s="190" t="s">
        <v>573</v>
      </c>
      <c r="C1255" s="177"/>
      <c r="D1255" s="178"/>
      <c r="E1255" s="178"/>
      <c r="F1255" s="178"/>
    </row>
    <row r="1256" spans="1:8" s="181" customFormat="1" ht="14.25" customHeight="1" x14ac:dyDescent="0.2">
      <c r="A1256" s="188"/>
      <c r="B1256" s="190" t="s">
        <v>574</v>
      </c>
      <c r="C1256" s="177"/>
      <c r="D1256" s="178"/>
      <c r="E1256" s="178"/>
      <c r="F1256" s="178"/>
    </row>
    <row r="1257" spans="1:8" s="181" customFormat="1" ht="14.25" customHeight="1" x14ac:dyDescent="0.2">
      <c r="A1257" s="188"/>
      <c r="B1257" s="190" t="s">
        <v>575</v>
      </c>
      <c r="C1257" s="177"/>
      <c r="D1257" s="178"/>
      <c r="E1257" s="178"/>
      <c r="F1257" s="178"/>
    </row>
    <row r="1258" spans="1:8" s="181" customFormat="1" ht="14.25" customHeight="1" x14ac:dyDescent="0.2">
      <c r="A1258" s="188"/>
      <c r="B1258" s="190" t="s">
        <v>576</v>
      </c>
      <c r="C1258" s="177"/>
      <c r="D1258" s="178"/>
      <c r="E1258" s="178"/>
      <c r="F1258" s="178"/>
    </row>
    <row r="1259" spans="1:8" s="181" customFormat="1" ht="14.25" customHeight="1" x14ac:dyDescent="0.2">
      <c r="A1259" s="188"/>
      <c r="B1259" s="190" t="s">
        <v>577</v>
      </c>
      <c r="C1259" s="177"/>
      <c r="D1259" s="178"/>
      <c r="E1259" s="178"/>
      <c r="F1259" s="178"/>
    </row>
    <row r="1260" spans="1:8" s="181" customFormat="1" ht="14.25" customHeight="1" x14ac:dyDescent="0.2">
      <c r="A1260" s="188"/>
      <c r="B1260" s="190" t="s">
        <v>578</v>
      </c>
      <c r="C1260" s="177"/>
      <c r="D1260" s="178"/>
      <c r="E1260" s="178"/>
      <c r="F1260" s="178"/>
    </row>
    <row r="1261" spans="1:8" s="181" customFormat="1" ht="14.25" customHeight="1" x14ac:dyDescent="0.2">
      <c r="A1261" s="188" t="s">
        <v>36</v>
      </c>
      <c r="B1261" s="190" t="s">
        <v>579</v>
      </c>
      <c r="C1261" s="177">
        <v>1</v>
      </c>
      <c r="D1261" s="178" t="s">
        <v>26</v>
      </c>
      <c r="E1261" s="180"/>
      <c r="F1261" s="184">
        <f>C1261*E1261</f>
        <v>0</v>
      </c>
    </row>
    <row r="1262" spans="1:8" s="181" customFormat="1" ht="14.25" customHeight="1" x14ac:dyDescent="0.2">
      <c r="A1262" s="188"/>
      <c r="B1262" s="190" t="s">
        <v>580</v>
      </c>
      <c r="C1262" s="177"/>
      <c r="D1262" s="178"/>
      <c r="E1262" s="178"/>
      <c r="F1262" s="178"/>
    </row>
    <row r="1263" spans="1:8" s="181" customFormat="1" ht="14.25" customHeight="1" x14ac:dyDescent="0.2">
      <c r="A1263" s="188"/>
      <c r="B1263" s="190" t="s">
        <v>581</v>
      </c>
      <c r="C1263" s="177"/>
      <c r="D1263" s="178"/>
      <c r="E1263" s="178"/>
      <c r="F1263" s="178"/>
    </row>
    <row r="1264" spans="1:8" s="181" customFormat="1" ht="14.25" customHeight="1" x14ac:dyDescent="0.2">
      <c r="A1264" s="188"/>
      <c r="B1264" s="190" t="s">
        <v>582</v>
      </c>
      <c r="C1264" s="177"/>
      <c r="D1264" s="178"/>
      <c r="E1264" s="178"/>
      <c r="F1264" s="178"/>
    </row>
    <row r="1265" spans="1:7" s="181" customFormat="1" ht="14.25" customHeight="1" x14ac:dyDescent="0.2">
      <c r="A1265" s="188"/>
      <c r="B1265" s="190" t="s">
        <v>583</v>
      </c>
      <c r="C1265" s="177"/>
      <c r="D1265" s="178"/>
      <c r="E1265" s="178"/>
      <c r="F1265" s="178"/>
    </row>
    <row r="1266" spans="1:7" s="181" customFormat="1" ht="14.25" customHeight="1" x14ac:dyDescent="0.2">
      <c r="A1266" s="188"/>
      <c r="B1266" s="190" t="s">
        <v>584</v>
      </c>
      <c r="C1266" s="177"/>
      <c r="D1266" s="178"/>
      <c r="E1266" s="178"/>
      <c r="F1266" s="178"/>
    </row>
    <row r="1267" spans="1:7" s="181" customFormat="1" ht="14.25" customHeight="1" x14ac:dyDescent="0.2">
      <c r="A1267" s="188" t="s">
        <v>34</v>
      </c>
      <c r="B1267" s="190" t="s">
        <v>579</v>
      </c>
      <c r="C1267" s="177">
        <v>1</v>
      </c>
      <c r="D1267" s="178" t="s">
        <v>26</v>
      </c>
      <c r="E1267" s="180"/>
      <c r="F1267" s="184">
        <f>C1267*E1267</f>
        <v>0</v>
      </c>
    </row>
    <row r="1268" spans="1:7" s="181" customFormat="1" ht="14.25" customHeight="1" x14ac:dyDescent="0.2">
      <c r="A1268" s="188"/>
      <c r="B1268" s="190" t="s">
        <v>585</v>
      </c>
      <c r="C1268" s="177"/>
      <c r="D1268" s="178"/>
      <c r="E1268" s="178"/>
      <c r="F1268" s="178"/>
    </row>
    <row r="1269" spans="1:7" s="181" customFormat="1" ht="14.25" customHeight="1" x14ac:dyDescent="0.2">
      <c r="A1269" s="188"/>
      <c r="B1269" s="190" t="s">
        <v>581</v>
      </c>
      <c r="C1269" s="177"/>
      <c r="D1269" s="178"/>
      <c r="E1269" s="178"/>
      <c r="F1269" s="178"/>
    </row>
    <row r="1270" spans="1:7" s="181" customFormat="1" ht="14.25" customHeight="1" x14ac:dyDescent="0.2">
      <c r="A1270" s="188"/>
      <c r="B1270" s="190" t="s">
        <v>582</v>
      </c>
      <c r="C1270" s="177"/>
      <c r="D1270" s="178"/>
      <c r="E1270" s="178"/>
      <c r="F1270" s="178"/>
    </row>
    <row r="1271" spans="1:7" s="181" customFormat="1" ht="14.25" customHeight="1" x14ac:dyDescent="0.2">
      <c r="A1271" s="188"/>
      <c r="B1271" s="190" t="s">
        <v>583</v>
      </c>
      <c r="C1271" s="177"/>
      <c r="D1271" s="178"/>
      <c r="E1271" s="178"/>
      <c r="F1271" s="178"/>
    </row>
    <row r="1272" spans="1:7" s="181" customFormat="1" ht="14.25" customHeight="1" x14ac:dyDescent="0.2">
      <c r="A1272" s="188"/>
      <c r="B1272" s="190" t="s">
        <v>584</v>
      </c>
      <c r="C1272" s="177"/>
      <c r="D1272" s="178"/>
      <c r="E1272" s="178"/>
      <c r="F1272" s="178"/>
    </row>
    <row r="1273" spans="1:7" s="181" customFormat="1" ht="14.25" customHeight="1" x14ac:dyDescent="0.2">
      <c r="A1273" s="188" t="s">
        <v>36</v>
      </c>
      <c r="B1273" s="185" t="s">
        <v>586</v>
      </c>
      <c r="C1273" s="182">
        <v>1</v>
      </c>
      <c r="D1273" s="183" t="s">
        <v>26</v>
      </c>
      <c r="E1273" s="184"/>
      <c r="F1273" s="184">
        <f>C1273*E1273</f>
        <v>0</v>
      </c>
      <c r="G1273" s="192">
        <f>SUM(F1243:F1273)</f>
        <v>0</v>
      </c>
    </row>
    <row r="1274" spans="1:7" s="181" customFormat="1" ht="14.25" customHeight="1" x14ac:dyDescent="0.2">
      <c r="A1274" s="188"/>
      <c r="B1274" s="190"/>
      <c r="C1274" s="177"/>
      <c r="D1274" s="178"/>
      <c r="E1274" s="178"/>
      <c r="F1274" s="178"/>
    </row>
    <row r="1275" spans="1:7" s="181" customFormat="1" ht="14.25" customHeight="1" x14ac:dyDescent="0.2">
      <c r="A1275" s="188"/>
      <c r="B1275" s="330" t="s">
        <v>587</v>
      </c>
      <c r="C1275" s="330"/>
      <c r="D1275" s="330"/>
      <c r="E1275" s="330"/>
      <c r="F1275" s="193" t="s">
        <v>292</v>
      </c>
      <c r="G1275" s="194">
        <f>SUM(F1243:F1273)</f>
        <v>0</v>
      </c>
    </row>
    <row r="1276" spans="1:7" s="181" customFormat="1" ht="14.25" customHeight="1" x14ac:dyDescent="0.2">
      <c r="A1276" s="188"/>
      <c r="B1276" s="195"/>
      <c r="C1276" s="177"/>
      <c r="D1276" s="178"/>
      <c r="E1276" s="179"/>
      <c r="F1276" s="193"/>
      <c r="G1276" s="196"/>
    </row>
    <row r="1277" spans="1:7" s="181" customFormat="1" ht="14.25" customHeight="1" x14ac:dyDescent="0.2">
      <c r="A1277" s="188"/>
      <c r="B1277" s="195"/>
      <c r="C1277" s="177"/>
      <c r="D1277" s="178"/>
      <c r="E1277" s="179"/>
      <c r="F1277" s="193"/>
      <c r="G1277" s="196"/>
    </row>
    <row r="1278" spans="1:7" s="181" customFormat="1" ht="14.25" customHeight="1" x14ac:dyDescent="0.2">
      <c r="A1278" s="188"/>
      <c r="B1278" s="195"/>
      <c r="C1278" s="177"/>
      <c r="D1278" s="178"/>
      <c r="E1278" s="179"/>
      <c r="F1278" s="193"/>
      <c r="G1278" s="196"/>
    </row>
    <row r="1279" spans="1:7" s="181" customFormat="1" ht="14.25" customHeight="1" x14ac:dyDescent="0.2">
      <c r="A1279" s="197" t="s">
        <v>44</v>
      </c>
      <c r="B1279" s="198" t="s">
        <v>588</v>
      </c>
      <c r="C1279" s="177"/>
      <c r="D1279" s="178"/>
      <c r="E1279" s="178"/>
      <c r="F1279" s="178"/>
    </row>
    <row r="1280" spans="1:7" s="181" customFormat="1" ht="14.25" customHeight="1" x14ac:dyDescent="0.2">
      <c r="A1280" s="188" t="s">
        <v>197</v>
      </c>
      <c r="B1280" s="190" t="s">
        <v>589</v>
      </c>
      <c r="C1280" s="182">
        <v>30</v>
      </c>
      <c r="D1280" s="183" t="s">
        <v>590</v>
      </c>
      <c r="E1280" s="184"/>
      <c r="F1280" s="184">
        <f>C1280*E1280</f>
        <v>0</v>
      </c>
    </row>
    <row r="1281" spans="1:6" s="181" customFormat="1" ht="14.25" customHeight="1" x14ac:dyDescent="0.2">
      <c r="A1281" s="188"/>
      <c r="B1281" s="112" t="s">
        <v>581</v>
      </c>
      <c r="C1281" s="182"/>
      <c r="D1281" s="183"/>
      <c r="E1281" s="184"/>
      <c r="F1281" s="184"/>
    </row>
    <row r="1282" spans="1:6" s="181" customFormat="1" ht="14.25" customHeight="1" x14ac:dyDescent="0.2">
      <c r="A1282" s="188"/>
      <c r="B1282" s="112" t="s">
        <v>591</v>
      </c>
      <c r="C1282" s="182"/>
      <c r="D1282" s="183"/>
      <c r="E1282" s="184"/>
      <c r="F1282" s="184"/>
    </row>
    <row r="1283" spans="1:6" s="181" customFormat="1" ht="14.25" customHeight="1" x14ac:dyDescent="0.2">
      <c r="A1283" s="188"/>
      <c r="B1283" s="112" t="s">
        <v>592</v>
      </c>
      <c r="C1283" s="182"/>
      <c r="D1283" s="183"/>
      <c r="E1283" s="184"/>
      <c r="F1283" s="184"/>
    </row>
    <row r="1284" spans="1:6" s="181" customFormat="1" ht="14.25" customHeight="1" x14ac:dyDescent="0.2">
      <c r="A1284" s="188"/>
      <c r="B1284" s="112" t="s">
        <v>593</v>
      </c>
      <c r="C1284" s="182"/>
      <c r="D1284" s="183"/>
      <c r="E1284" s="184"/>
      <c r="F1284" s="184"/>
    </row>
    <row r="1285" spans="1:6" s="181" customFormat="1" ht="14.25" customHeight="1" x14ac:dyDescent="0.2">
      <c r="A1285" s="188"/>
      <c r="B1285" s="112" t="s">
        <v>594</v>
      </c>
      <c r="C1285" s="182"/>
      <c r="D1285" s="183"/>
      <c r="E1285" s="184"/>
      <c r="F1285" s="184"/>
    </row>
    <row r="1286" spans="1:6" s="181" customFormat="1" ht="14.25" customHeight="1" x14ac:dyDescent="0.2">
      <c r="A1286" s="188" t="s">
        <v>199</v>
      </c>
      <c r="B1286" s="190" t="s">
        <v>595</v>
      </c>
      <c r="C1286" s="182">
        <v>30</v>
      </c>
      <c r="D1286" s="183" t="s">
        <v>590</v>
      </c>
      <c r="E1286" s="184"/>
      <c r="F1286" s="184">
        <f>C1286*E1286</f>
        <v>0</v>
      </c>
    </row>
    <row r="1287" spans="1:6" s="181" customFormat="1" ht="14.25" customHeight="1" x14ac:dyDescent="0.2">
      <c r="A1287" s="188"/>
      <c r="B1287" s="112" t="s">
        <v>581</v>
      </c>
      <c r="C1287" s="182"/>
      <c r="D1287" s="183"/>
      <c r="E1287" s="184"/>
      <c r="F1287" s="184"/>
    </row>
    <row r="1288" spans="1:6" s="181" customFormat="1" ht="14.25" customHeight="1" x14ac:dyDescent="0.2">
      <c r="A1288" s="188"/>
      <c r="B1288" s="112" t="s">
        <v>591</v>
      </c>
      <c r="C1288" s="182"/>
      <c r="D1288" s="183"/>
      <c r="E1288" s="184"/>
      <c r="F1288" s="184"/>
    </row>
    <row r="1289" spans="1:6" s="181" customFormat="1" ht="14.25" customHeight="1" x14ac:dyDescent="0.2">
      <c r="A1289" s="175"/>
      <c r="B1289" s="112" t="s">
        <v>592</v>
      </c>
      <c r="C1289" s="182"/>
      <c r="D1289" s="183"/>
      <c r="E1289" s="184"/>
      <c r="F1289" s="184"/>
    </row>
    <row r="1290" spans="1:6" s="181" customFormat="1" ht="14.25" customHeight="1" x14ac:dyDescent="0.2">
      <c r="A1290" s="175"/>
      <c r="B1290" s="112" t="s">
        <v>593</v>
      </c>
      <c r="C1290" s="182"/>
      <c r="D1290" s="183"/>
      <c r="E1290" s="184"/>
      <c r="F1290" s="184"/>
    </row>
    <row r="1291" spans="1:6" s="181" customFormat="1" ht="14.25" customHeight="1" x14ac:dyDescent="0.2">
      <c r="A1291" s="175"/>
      <c r="B1291" s="112" t="s">
        <v>594</v>
      </c>
      <c r="C1291" s="182"/>
      <c r="D1291" s="183"/>
      <c r="E1291" s="184"/>
      <c r="F1291" s="184"/>
    </row>
    <row r="1292" spans="1:6" s="181" customFormat="1" ht="14.25" customHeight="1" x14ac:dyDescent="0.2">
      <c r="A1292" s="188" t="s">
        <v>201</v>
      </c>
      <c r="B1292" s="190" t="s">
        <v>596</v>
      </c>
      <c r="C1292" s="182">
        <v>30</v>
      </c>
      <c r="D1292" s="183" t="s">
        <v>590</v>
      </c>
      <c r="E1292" s="184"/>
      <c r="F1292" s="184">
        <f>C1292*E1292</f>
        <v>0</v>
      </c>
    </row>
    <row r="1293" spans="1:6" s="181" customFormat="1" ht="14.25" customHeight="1" x14ac:dyDescent="0.2">
      <c r="A1293" s="188"/>
      <c r="B1293" s="112" t="s">
        <v>581</v>
      </c>
      <c r="C1293" s="182"/>
      <c r="D1293" s="183"/>
      <c r="E1293" s="184"/>
      <c r="F1293" s="184"/>
    </row>
    <row r="1294" spans="1:6" s="181" customFormat="1" ht="14.25" customHeight="1" x14ac:dyDescent="0.2">
      <c r="A1294" s="188"/>
      <c r="B1294" s="112" t="s">
        <v>591</v>
      </c>
      <c r="C1294" s="182"/>
      <c r="D1294" s="183"/>
      <c r="E1294" s="184"/>
      <c r="F1294" s="184"/>
    </row>
    <row r="1295" spans="1:6" s="181" customFormat="1" ht="14.25" customHeight="1" x14ac:dyDescent="0.2">
      <c r="A1295" s="175"/>
      <c r="B1295" s="112" t="s">
        <v>592</v>
      </c>
      <c r="C1295" s="182"/>
      <c r="D1295" s="183"/>
      <c r="E1295" s="184"/>
      <c r="F1295" s="184"/>
    </row>
    <row r="1296" spans="1:6" s="181" customFormat="1" ht="14.25" customHeight="1" x14ac:dyDescent="0.2">
      <c r="A1296" s="175"/>
      <c r="B1296" s="112" t="s">
        <v>593</v>
      </c>
      <c r="C1296" s="182"/>
      <c r="D1296" s="183"/>
      <c r="E1296" s="184"/>
      <c r="F1296" s="184"/>
    </row>
    <row r="1297" spans="1:6" s="181" customFormat="1" ht="14.25" customHeight="1" x14ac:dyDescent="0.2">
      <c r="A1297" s="175"/>
      <c r="B1297" s="112" t="s">
        <v>594</v>
      </c>
      <c r="C1297" s="182"/>
      <c r="D1297" s="183"/>
      <c r="E1297" s="184"/>
      <c r="F1297" s="184"/>
    </row>
    <row r="1298" spans="1:6" s="181" customFormat="1" ht="14.25" customHeight="1" x14ac:dyDescent="0.2">
      <c r="A1298" s="175" t="s">
        <v>174</v>
      </c>
      <c r="B1298" s="190" t="s">
        <v>597</v>
      </c>
      <c r="C1298" s="182">
        <v>65</v>
      </c>
      <c r="D1298" s="183" t="s">
        <v>590</v>
      </c>
      <c r="E1298" s="184"/>
      <c r="F1298" s="184">
        <f>C1298*E1298</f>
        <v>0</v>
      </c>
    </row>
    <row r="1299" spans="1:6" s="181" customFormat="1" ht="14.25" customHeight="1" x14ac:dyDescent="0.2">
      <c r="A1299" s="175"/>
      <c r="B1299" s="112" t="s">
        <v>581</v>
      </c>
      <c r="C1299" s="182"/>
      <c r="D1299" s="183"/>
      <c r="E1299" s="184"/>
      <c r="F1299" s="184"/>
    </row>
    <row r="1300" spans="1:6" s="181" customFormat="1" ht="14.25" customHeight="1" x14ac:dyDescent="0.2">
      <c r="A1300" s="175"/>
      <c r="B1300" s="112" t="s">
        <v>591</v>
      </c>
      <c r="C1300" s="182"/>
      <c r="D1300" s="183"/>
      <c r="E1300" s="184"/>
      <c r="F1300" s="184"/>
    </row>
    <row r="1301" spans="1:6" s="181" customFormat="1" ht="14.25" customHeight="1" x14ac:dyDescent="0.2">
      <c r="A1301" s="175"/>
      <c r="B1301" s="112" t="s">
        <v>592</v>
      </c>
      <c r="C1301" s="182"/>
      <c r="D1301" s="183"/>
      <c r="E1301" s="184"/>
      <c r="F1301" s="184"/>
    </row>
    <row r="1302" spans="1:6" s="181" customFormat="1" ht="14.25" customHeight="1" x14ac:dyDescent="0.2">
      <c r="A1302" s="175"/>
      <c r="B1302" s="112" t="s">
        <v>593</v>
      </c>
      <c r="C1302" s="182"/>
      <c r="D1302" s="183"/>
      <c r="E1302" s="184"/>
      <c r="F1302" s="184"/>
    </row>
    <row r="1303" spans="1:6" s="181" customFormat="1" ht="14.25" customHeight="1" x14ac:dyDescent="0.2">
      <c r="A1303" s="175"/>
      <c r="B1303" s="112" t="s">
        <v>598</v>
      </c>
      <c r="C1303" s="182"/>
      <c r="D1303" s="183"/>
      <c r="E1303" s="184"/>
      <c r="F1303" s="184"/>
    </row>
    <row r="1304" spans="1:6" s="181" customFormat="1" ht="14.25" customHeight="1" x14ac:dyDescent="0.2">
      <c r="A1304" s="175" t="s">
        <v>204</v>
      </c>
      <c r="B1304" s="190" t="s">
        <v>599</v>
      </c>
      <c r="C1304" s="182">
        <v>30</v>
      </c>
      <c r="D1304" s="183" t="s">
        <v>590</v>
      </c>
      <c r="E1304" s="184"/>
      <c r="F1304" s="184">
        <f>C1304*E1304</f>
        <v>0</v>
      </c>
    </row>
    <row r="1305" spans="1:6" s="181" customFormat="1" ht="14.25" customHeight="1" x14ac:dyDescent="0.2">
      <c r="A1305" s="175"/>
      <c r="B1305" s="112" t="s">
        <v>581</v>
      </c>
      <c r="C1305" s="182"/>
      <c r="D1305" s="183"/>
      <c r="E1305" s="184"/>
      <c r="F1305" s="184"/>
    </row>
    <row r="1306" spans="1:6" s="181" customFormat="1" ht="14.25" customHeight="1" x14ac:dyDescent="0.2">
      <c r="A1306" s="175"/>
      <c r="B1306" s="112" t="s">
        <v>591</v>
      </c>
      <c r="C1306" s="182"/>
      <c r="D1306" s="183"/>
      <c r="E1306" s="184"/>
      <c r="F1306" s="184"/>
    </row>
    <row r="1307" spans="1:6" s="181" customFormat="1" ht="14.25" customHeight="1" x14ac:dyDescent="0.2">
      <c r="A1307" s="175"/>
      <c r="B1307" s="112" t="s">
        <v>592</v>
      </c>
      <c r="C1307" s="182"/>
      <c r="D1307" s="183"/>
      <c r="E1307" s="184"/>
      <c r="F1307" s="184"/>
    </row>
    <row r="1308" spans="1:6" s="181" customFormat="1" ht="14.25" customHeight="1" x14ac:dyDescent="0.2">
      <c r="A1308" s="175"/>
      <c r="B1308" s="112" t="s">
        <v>593</v>
      </c>
      <c r="C1308" s="182"/>
      <c r="D1308" s="183"/>
      <c r="E1308" s="184"/>
      <c r="F1308" s="184"/>
    </row>
    <row r="1309" spans="1:6" s="181" customFormat="1" ht="14.25" customHeight="1" x14ac:dyDescent="0.2">
      <c r="A1309" s="175"/>
      <c r="B1309" s="112" t="s">
        <v>594</v>
      </c>
      <c r="C1309" s="182"/>
      <c r="D1309" s="183"/>
      <c r="E1309" s="184"/>
      <c r="F1309" s="184"/>
    </row>
    <row r="1310" spans="1:6" s="181" customFormat="1" ht="14.25" customHeight="1" x14ac:dyDescent="0.2">
      <c r="A1310" s="188" t="s">
        <v>253</v>
      </c>
      <c r="B1310" s="190" t="s">
        <v>600</v>
      </c>
      <c r="C1310" s="182">
        <v>30</v>
      </c>
      <c r="D1310" s="183" t="s">
        <v>590</v>
      </c>
      <c r="E1310" s="184"/>
      <c r="F1310" s="184">
        <f>C1310*E1310</f>
        <v>0</v>
      </c>
    </row>
    <row r="1311" spans="1:6" s="181" customFormat="1" ht="14.25" customHeight="1" x14ac:dyDescent="0.2">
      <c r="A1311" s="188"/>
      <c r="B1311" s="112" t="s">
        <v>581</v>
      </c>
      <c r="C1311" s="182"/>
      <c r="D1311" s="183"/>
      <c r="E1311" s="184"/>
      <c r="F1311" s="184"/>
    </row>
    <row r="1312" spans="1:6" s="181" customFormat="1" ht="14.25" customHeight="1" x14ac:dyDescent="0.2">
      <c r="A1312" s="188"/>
      <c r="B1312" s="112" t="s">
        <v>601</v>
      </c>
      <c r="C1312" s="182"/>
      <c r="D1312" s="183"/>
      <c r="E1312" s="184"/>
      <c r="F1312" s="184"/>
    </row>
    <row r="1313" spans="1:6" s="181" customFormat="1" ht="14.25" customHeight="1" x14ac:dyDescent="0.2">
      <c r="A1313" s="188"/>
      <c r="B1313" s="112" t="s">
        <v>602</v>
      </c>
      <c r="C1313" s="182"/>
      <c r="D1313" s="183"/>
      <c r="E1313" s="184"/>
      <c r="F1313" s="184"/>
    </row>
    <row r="1314" spans="1:6" s="181" customFormat="1" ht="14.25" customHeight="1" x14ac:dyDescent="0.2">
      <c r="A1314" s="188"/>
      <c r="B1314" s="112" t="s">
        <v>593</v>
      </c>
      <c r="C1314" s="182"/>
      <c r="D1314" s="183"/>
      <c r="E1314" s="184"/>
      <c r="F1314" s="184"/>
    </row>
    <row r="1315" spans="1:6" s="181" customFormat="1" ht="14.25" customHeight="1" x14ac:dyDescent="0.2">
      <c r="A1315" s="188"/>
      <c r="B1315" s="112" t="s">
        <v>594</v>
      </c>
      <c r="C1315" s="182"/>
      <c r="D1315" s="183"/>
      <c r="E1315" s="184"/>
      <c r="F1315" s="184"/>
    </row>
    <row r="1316" spans="1:6" s="181" customFormat="1" ht="14.25" customHeight="1" x14ac:dyDescent="0.2">
      <c r="A1316" s="188" t="s">
        <v>255</v>
      </c>
      <c r="B1316" s="190" t="s">
        <v>603</v>
      </c>
      <c r="C1316" s="182">
        <v>30</v>
      </c>
      <c r="D1316" s="183" t="s">
        <v>590</v>
      </c>
      <c r="E1316" s="184"/>
      <c r="F1316" s="184">
        <f>C1316*E1316</f>
        <v>0</v>
      </c>
    </row>
    <row r="1317" spans="1:6" s="181" customFormat="1" ht="14.25" customHeight="1" x14ac:dyDescent="0.2">
      <c r="A1317" s="188"/>
      <c r="B1317" s="112" t="s">
        <v>581</v>
      </c>
      <c r="C1317" s="182"/>
      <c r="D1317" s="183"/>
      <c r="E1317" s="184"/>
      <c r="F1317" s="184"/>
    </row>
    <row r="1318" spans="1:6" s="181" customFormat="1" ht="14.25" customHeight="1" x14ac:dyDescent="0.2">
      <c r="A1318" s="188"/>
      <c r="B1318" s="112" t="s">
        <v>601</v>
      </c>
      <c r="C1318" s="182"/>
      <c r="D1318" s="183"/>
      <c r="E1318" s="184"/>
      <c r="F1318" s="184"/>
    </row>
    <row r="1319" spans="1:6" s="181" customFormat="1" ht="14.25" customHeight="1" x14ac:dyDescent="0.2">
      <c r="A1319" s="175"/>
      <c r="B1319" s="112" t="s">
        <v>602</v>
      </c>
      <c r="C1319" s="182"/>
      <c r="D1319" s="183"/>
      <c r="E1319" s="184"/>
      <c r="F1319" s="184"/>
    </row>
    <row r="1320" spans="1:6" s="181" customFormat="1" ht="14.25" customHeight="1" x14ac:dyDescent="0.2">
      <c r="A1320" s="175"/>
      <c r="B1320" s="112" t="s">
        <v>593</v>
      </c>
      <c r="C1320" s="182"/>
      <c r="D1320" s="183"/>
      <c r="E1320" s="184"/>
      <c r="F1320" s="184"/>
    </row>
    <row r="1321" spans="1:6" s="181" customFormat="1" ht="14.25" customHeight="1" x14ac:dyDescent="0.2">
      <c r="A1321" s="175"/>
      <c r="B1321" s="112" t="s">
        <v>594</v>
      </c>
      <c r="C1321" s="182"/>
      <c r="D1321" s="183"/>
      <c r="E1321" s="184"/>
      <c r="F1321" s="184"/>
    </row>
    <row r="1322" spans="1:6" s="181" customFormat="1" ht="14.25" customHeight="1" x14ac:dyDescent="0.2">
      <c r="A1322" s="175"/>
      <c r="B1322" s="112"/>
      <c r="C1322" s="182"/>
      <c r="D1322" s="183"/>
      <c r="E1322" s="184"/>
      <c r="F1322" s="184"/>
    </row>
    <row r="1323" spans="1:6" s="181" customFormat="1" ht="14.25" customHeight="1" x14ac:dyDescent="0.2">
      <c r="A1323" s="188" t="s">
        <v>34</v>
      </c>
      <c r="B1323" s="190" t="s">
        <v>604</v>
      </c>
      <c r="C1323" s="182">
        <v>30</v>
      </c>
      <c r="D1323" s="183" t="s">
        <v>590</v>
      </c>
      <c r="E1323" s="184"/>
      <c r="F1323" s="184">
        <f>C1323*E1323</f>
        <v>0</v>
      </c>
    </row>
    <row r="1324" spans="1:6" s="181" customFormat="1" ht="14.25" customHeight="1" x14ac:dyDescent="0.2">
      <c r="A1324" s="188"/>
      <c r="B1324" s="112" t="s">
        <v>581</v>
      </c>
      <c r="C1324" s="182"/>
      <c r="D1324" s="183"/>
      <c r="E1324" s="184"/>
      <c r="F1324" s="184"/>
    </row>
    <row r="1325" spans="1:6" s="181" customFormat="1" ht="14.25" customHeight="1" x14ac:dyDescent="0.2">
      <c r="A1325" s="188"/>
      <c r="B1325" s="112" t="s">
        <v>601</v>
      </c>
      <c r="C1325" s="182"/>
      <c r="D1325" s="183"/>
      <c r="E1325" s="184"/>
      <c r="F1325" s="184"/>
    </row>
    <row r="1326" spans="1:6" s="181" customFormat="1" ht="14.25" customHeight="1" x14ac:dyDescent="0.2">
      <c r="A1326" s="175"/>
      <c r="B1326" s="112" t="s">
        <v>602</v>
      </c>
      <c r="C1326" s="182"/>
      <c r="D1326" s="183"/>
      <c r="E1326" s="184"/>
      <c r="F1326" s="184"/>
    </row>
    <row r="1327" spans="1:6" s="181" customFormat="1" ht="14.25" customHeight="1" x14ac:dyDescent="0.2">
      <c r="A1327" s="175"/>
      <c r="B1327" s="112" t="s">
        <v>593</v>
      </c>
      <c r="C1327" s="182"/>
      <c r="D1327" s="183"/>
      <c r="E1327" s="184"/>
      <c r="F1327" s="184"/>
    </row>
    <row r="1328" spans="1:6" s="181" customFormat="1" ht="14.25" customHeight="1" x14ac:dyDescent="0.2">
      <c r="A1328" s="175"/>
      <c r="B1328" s="112" t="s">
        <v>594</v>
      </c>
      <c r="C1328" s="182"/>
      <c r="D1328" s="183"/>
      <c r="E1328" s="184"/>
      <c r="F1328" s="184"/>
    </row>
    <row r="1329" spans="1:6" s="181" customFormat="1" ht="14.25" customHeight="1" x14ac:dyDescent="0.2">
      <c r="A1329" s="175" t="s">
        <v>36</v>
      </c>
      <c r="B1329" s="190" t="s">
        <v>605</v>
      </c>
      <c r="C1329" s="182">
        <v>65</v>
      </c>
      <c r="D1329" s="183" t="s">
        <v>590</v>
      </c>
      <c r="E1329" s="184"/>
      <c r="F1329" s="184">
        <f>C1329*E1329</f>
        <v>0</v>
      </c>
    </row>
    <row r="1330" spans="1:6" s="181" customFormat="1" ht="14.25" customHeight="1" x14ac:dyDescent="0.2">
      <c r="A1330" s="175"/>
      <c r="B1330" s="112" t="s">
        <v>581</v>
      </c>
      <c r="C1330" s="182"/>
      <c r="D1330" s="183"/>
      <c r="E1330" s="184"/>
      <c r="F1330" s="184"/>
    </row>
    <row r="1331" spans="1:6" s="181" customFormat="1" ht="14.25" customHeight="1" x14ac:dyDescent="0.2">
      <c r="A1331" s="175"/>
      <c r="B1331" s="112" t="s">
        <v>601</v>
      </c>
      <c r="C1331" s="182"/>
      <c r="D1331" s="183"/>
      <c r="E1331" s="184"/>
      <c r="F1331" s="184"/>
    </row>
    <row r="1332" spans="1:6" s="181" customFormat="1" ht="14.25" customHeight="1" x14ac:dyDescent="0.2">
      <c r="A1332" s="175"/>
      <c r="B1332" s="112" t="s">
        <v>602</v>
      </c>
      <c r="C1332" s="182"/>
      <c r="D1332" s="183"/>
      <c r="E1332" s="184"/>
      <c r="F1332" s="184"/>
    </row>
    <row r="1333" spans="1:6" s="181" customFormat="1" ht="14.25" customHeight="1" x14ac:dyDescent="0.2">
      <c r="A1333" s="175"/>
      <c r="B1333" s="112" t="s">
        <v>593</v>
      </c>
      <c r="C1333" s="182"/>
      <c r="D1333" s="183"/>
      <c r="E1333" s="184"/>
      <c r="F1333" s="184"/>
    </row>
    <row r="1334" spans="1:6" s="181" customFormat="1" ht="14.25" customHeight="1" x14ac:dyDescent="0.2">
      <c r="A1334" s="175"/>
      <c r="B1334" s="112" t="s">
        <v>598</v>
      </c>
      <c r="C1334" s="182"/>
      <c r="D1334" s="183"/>
      <c r="E1334" s="184"/>
      <c r="F1334" s="184"/>
    </row>
    <row r="1335" spans="1:6" s="181" customFormat="1" ht="14.25" customHeight="1" x14ac:dyDescent="0.2">
      <c r="A1335" s="175" t="s">
        <v>60</v>
      </c>
      <c r="B1335" s="190" t="s">
        <v>606</v>
      </c>
      <c r="C1335" s="182">
        <v>30</v>
      </c>
      <c r="D1335" s="183" t="s">
        <v>590</v>
      </c>
      <c r="E1335" s="184"/>
      <c r="F1335" s="184">
        <f>C1335*E1335</f>
        <v>0</v>
      </c>
    </row>
    <row r="1336" spans="1:6" s="181" customFormat="1" ht="14.25" customHeight="1" x14ac:dyDescent="0.2">
      <c r="A1336" s="175"/>
      <c r="B1336" s="112" t="s">
        <v>581</v>
      </c>
      <c r="C1336" s="182"/>
      <c r="D1336" s="183"/>
      <c r="E1336" s="184"/>
      <c r="F1336" s="184"/>
    </row>
    <row r="1337" spans="1:6" s="181" customFormat="1" ht="14.25" customHeight="1" x14ac:dyDescent="0.2">
      <c r="A1337" s="175"/>
      <c r="B1337" s="112" t="s">
        <v>601</v>
      </c>
      <c r="C1337" s="182"/>
      <c r="D1337" s="183"/>
      <c r="E1337" s="184"/>
      <c r="F1337" s="184"/>
    </row>
    <row r="1338" spans="1:6" s="181" customFormat="1" ht="14.25" customHeight="1" x14ac:dyDescent="0.2">
      <c r="A1338" s="175"/>
      <c r="B1338" s="112" t="s">
        <v>602</v>
      </c>
      <c r="C1338" s="182"/>
      <c r="D1338" s="183"/>
      <c r="E1338" s="184"/>
      <c r="F1338" s="184"/>
    </row>
    <row r="1339" spans="1:6" s="181" customFormat="1" ht="14.25" customHeight="1" x14ac:dyDescent="0.2">
      <c r="A1339" s="175"/>
      <c r="B1339" s="112" t="s">
        <v>593</v>
      </c>
      <c r="C1339" s="182"/>
      <c r="D1339" s="183"/>
      <c r="E1339" s="184"/>
      <c r="F1339" s="184"/>
    </row>
    <row r="1340" spans="1:6" s="181" customFormat="1" ht="14.25" customHeight="1" x14ac:dyDescent="0.2">
      <c r="A1340" s="175"/>
      <c r="B1340" s="112" t="s">
        <v>594</v>
      </c>
      <c r="C1340" s="182"/>
      <c r="D1340" s="183"/>
      <c r="E1340" s="184"/>
      <c r="F1340" s="184"/>
    </row>
    <row r="1341" spans="1:6" s="181" customFormat="1" ht="14.25" customHeight="1" x14ac:dyDescent="0.2">
      <c r="A1341" s="175" t="s">
        <v>40</v>
      </c>
      <c r="B1341" s="190" t="s">
        <v>604</v>
      </c>
      <c r="C1341" s="182">
        <v>30</v>
      </c>
      <c r="D1341" s="183" t="s">
        <v>590</v>
      </c>
      <c r="E1341" s="184">
        <f>E1335</f>
        <v>0</v>
      </c>
      <c r="F1341" s="184">
        <f>C1341*E1341</f>
        <v>0</v>
      </c>
    </row>
    <row r="1342" spans="1:6" s="181" customFormat="1" ht="14.25" customHeight="1" x14ac:dyDescent="0.2">
      <c r="A1342" s="175"/>
      <c r="B1342" s="112" t="s">
        <v>581</v>
      </c>
      <c r="C1342" s="182"/>
      <c r="D1342" s="183"/>
      <c r="E1342" s="184"/>
      <c r="F1342" s="184"/>
    </row>
    <row r="1343" spans="1:6" s="181" customFormat="1" ht="14.25" customHeight="1" x14ac:dyDescent="0.2">
      <c r="A1343" s="175"/>
      <c r="B1343" s="112" t="s">
        <v>601</v>
      </c>
      <c r="C1343" s="182"/>
      <c r="D1343" s="183"/>
      <c r="E1343" s="184"/>
      <c r="F1343" s="184"/>
    </row>
    <row r="1344" spans="1:6" s="181" customFormat="1" ht="14.25" customHeight="1" x14ac:dyDescent="0.2">
      <c r="A1344" s="175"/>
      <c r="B1344" s="112" t="s">
        <v>602</v>
      </c>
      <c r="C1344" s="182"/>
      <c r="D1344" s="183"/>
      <c r="E1344" s="184"/>
      <c r="F1344" s="184"/>
    </row>
    <row r="1345" spans="1:7" s="181" customFormat="1" ht="14.25" customHeight="1" x14ac:dyDescent="0.2">
      <c r="A1345" s="175"/>
      <c r="B1345" s="112" t="s">
        <v>593</v>
      </c>
      <c r="C1345" s="182"/>
      <c r="D1345" s="183"/>
      <c r="E1345" s="184"/>
      <c r="F1345" s="184"/>
    </row>
    <row r="1346" spans="1:7" s="181" customFormat="1" ht="14.25" customHeight="1" x14ac:dyDescent="0.2">
      <c r="A1346" s="175"/>
      <c r="B1346" s="112" t="s">
        <v>594</v>
      </c>
      <c r="C1346" s="182"/>
      <c r="D1346" s="183"/>
      <c r="E1346" s="184"/>
      <c r="F1346" s="184"/>
    </row>
    <row r="1347" spans="1:7" s="181" customFormat="1" ht="14.25" customHeight="1" x14ac:dyDescent="0.2">
      <c r="A1347" s="175" t="s">
        <v>42</v>
      </c>
      <c r="B1347" s="199" t="s">
        <v>607</v>
      </c>
      <c r="C1347" s="182">
        <v>60</v>
      </c>
      <c r="D1347" s="183" t="s">
        <v>590</v>
      </c>
      <c r="E1347" s="184"/>
      <c r="F1347" s="184">
        <f>C1347*E1347</f>
        <v>0</v>
      </c>
    </row>
    <row r="1348" spans="1:7" s="181" customFormat="1" ht="14.25" customHeight="1" x14ac:dyDescent="0.2">
      <c r="A1348" s="175"/>
      <c r="B1348" s="185" t="s">
        <v>581</v>
      </c>
      <c r="C1348" s="182"/>
      <c r="D1348" s="183"/>
      <c r="E1348" s="184"/>
      <c r="F1348" s="184"/>
    </row>
    <row r="1349" spans="1:7" s="181" customFormat="1" ht="14.25" customHeight="1" x14ac:dyDescent="0.2">
      <c r="A1349" s="175"/>
      <c r="B1349" s="112" t="s">
        <v>591</v>
      </c>
      <c r="C1349" s="182"/>
      <c r="D1349" s="183"/>
      <c r="E1349" s="184"/>
      <c r="F1349" s="184"/>
    </row>
    <row r="1350" spans="1:7" s="181" customFormat="1" ht="14.25" customHeight="1" x14ac:dyDescent="0.2">
      <c r="A1350" s="175"/>
      <c r="B1350" s="112" t="s">
        <v>608</v>
      </c>
      <c r="C1350" s="182"/>
      <c r="D1350" s="183"/>
      <c r="E1350" s="184"/>
      <c r="F1350" s="184"/>
    </row>
    <row r="1351" spans="1:7" s="181" customFormat="1" ht="14.25" customHeight="1" x14ac:dyDescent="0.2">
      <c r="A1351" s="175"/>
      <c r="B1351" s="112" t="s">
        <v>593</v>
      </c>
      <c r="C1351" s="182"/>
      <c r="D1351" s="183"/>
      <c r="E1351" s="184"/>
      <c r="F1351" s="184"/>
    </row>
    <row r="1352" spans="1:7" s="181" customFormat="1" ht="14.25" customHeight="1" x14ac:dyDescent="0.2">
      <c r="A1352" s="175"/>
      <c r="B1352" s="112" t="s">
        <v>609</v>
      </c>
      <c r="C1352" s="182"/>
      <c r="D1352" s="183"/>
      <c r="E1352" s="184"/>
      <c r="F1352" s="184"/>
    </row>
    <row r="1353" spans="1:7" s="181" customFormat="1" ht="14.25" customHeight="1" x14ac:dyDescent="0.2">
      <c r="A1353" s="175" t="s">
        <v>64</v>
      </c>
      <c r="B1353" s="199" t="s">
        <v>610</v>
      </c>
      <c r="C1353" s="182">
        <v>80</v>
      </c>
      <c r="D1353" s="183" t="s">
        <v>590</v>
      </c>
      <c r="E1353" s="184"/>
      <c r="F1353" s="184">
        <f>C1353*E1353</f>
        <v>0</v>
      </c>
    </row>
    <row r="1354" spans="1:7" s="181" customFormat="1" ht="14.25" customHeight="1" x14ac:dyDescent="0.2">
      <c r="A1354" s="175"/>
      <c r="B1354" s="185" t="s">
        <v>581</v>
      </c>
      <c r="C1354" s="182"/>
      <c r="D1354" s="183"/>
      <c r="E1354" s="184"/>
      <c r="F1354" s="184"/>
    </row>
    <row r="1355" spans="1:7" s="181" customFormat="1" ht="14.25" customHeight="1" x14ac:dyDescent="0.2">
      <c r="A1355" s="175"/>
      <c r="B1355" s="112" t="s">
        <v>591</v>
      </c>
      <c r="C1355" s="182"/>
      <c r="D1355" s="183"/>
      <c r="E1355" s="184"/>
      <c r="F1355" s="184"/>
    </row>
    <row r="1356" spans="1:7" s="181" customFormat="1" ht="14.25" customHeight="1" x14ac:dyDescent="0.2">
      <c r="A1356" s="175"/>
      <c r="B1356" s="112" t="s">
        <v>593</v>
      </c>
      <c r="C1356" s="182"/>
      <c r="D1356" s="183"/>
      <c r="E1356" s="184"/>
      <c r="F1356" s="184"/>
    </row>
    <row r="1357" spans="1:7" s="181" customFormat="1" ht="14.25" customHeight="1" x14ac:dyDescent="0.2">
      <c r="A1357" s="175"/>
      <c r="B1357" s="112" t="s">
        <v>611</v>
      </c>
      <c r="C1357" s="182"/>
      <c r="D1357" s="183"/>
      <c r="E1357" s="184"/>
      <c r="F1357" s="184"/>
    </row>
    <row r="1358" spans="1:7" s="181" customFormat="1" ht="14.25" customHeight="1" x14ac:dyDescent="0.2">
      <c r="A1358" s="175" t="s">
        <v>66</v>
      </c>
      <c r="B1358" s="199" t="s">
        <v>612</v>
      </c>
      <c r="C1358" s="182">
        <v>90</v>
      </c>
      <c r="D1358" s="183" t="s">
        <v>590</v>
      </c>
      <c r="E1358" s="184"/>
      <c r="F1358" s="184">
        <f>C1358*E1358</f>
        <v>0</v>
      </c>
      <c r="G1358" s="192">
        <f>SUM(F1280:F1358)</f>
        <v>0</v>
      </c>
    </row>
    <row r="1359" spans="1:7" s="174" customFormat="1" ht="14.25" customHeight="1" x14ac:dyDescent="0.2">
      <c r="A1359" s="175"/>
      <c r="B1359" s="185" t="s">
        <v>581</v>
      </c>
      <c r="C1359" s="182"/>
      <c r="D1359" s="183"/>
      <c r="E1359" s="184"/>
      <c r="F1359" s="184"/>
    </row>
    <row r="1360" spans="1:7" s="174" customFormat="1" ht="14.25" customHeight="1" x14ac:dyDescent="0.2">
      <c r="A1360" s="175"/>
      <c r="B1360" s="112" t="s">
        <v>613</v>
      </c>
      <c r="C1360" s="182"/>
      <c r="D1360" s="183"/>
      <c r="E1360" s="184"/>
      <c r="F1360" s="184"/>
    </row>
    <row r="1361" spans="1:7" s="174" customFormat="1" ht="14.25" customHeight="1" x14ac:dyDescent="0.2">
      <c r="A1361" s="175"/>
      <c r="B1361" s="112" t="s">
        <v>614</v>
      </c>
      <c r="C1361" s="182"/>
      <c r="D1361" s="183"/>
      <c r="E1361" s="184"/>
      <c r="F1361" s="184"/>
    </row>
    <row r="1362" spans="1:7" s="174" customFormat="1" ht="14.25" customHeight="1" x14ac:dyDescent="0.2">
      <c r="A1362" s="175"/>
      <c r="B1362" s="112" t="s">
        <v>615</v>
      </c>
      <c r="C1362" s="182"/>
      <c r="D1362" s="183"/>
      <c r="E1362" s="184"/>
      <c r="F1362" s="184"/>
    </row>
    <row r="1363" spans="1:7" s="174" customFormat="1" ht="14.25" customHeight="1" x14ac:dyDescent="0.2">
      <c r="A1363" s="175"/>
      <c r="B1363" s="112"/>
      <c r="C1363" s="182"/>
      <c r="D1363" s="183"/>
      <c r="E1363" s="184"/>
      <c r="F1363" s="184"/>
    </row>
    <row r="1364" spans="1:7" s="181" customFormat="1" ht="14.25" customHeight="1" x14ac:dyDescent="0.2">
      <c r="A1364" s="175"/>
      <c r="B1364" s="200" t="s">
        <v>616</v>
      </c>
      <c r="C1364" s="182"/>
      <c r="D1364" s="183"/>
      <c r="E1364" s="184"/>
      <c r="F1364" s="115" t="s">
        <v>292</v>
      </c>
      <c r="G1364" s="192">
        <f>SUM(F1280:F1358)</f>
        <v>0</v>
      </c>
    </row>
    <row r="1365" spans="1:7" s="181" customFormat="1" ht="14.25" customHeight="1" x14ac:dyDescent="0.2">
      <c r="A1365" s="175"/>
      <c r="B1365" s="200"/>
      <c r="C1365" s="182"/>
      <c r="D1365" s="183"/>
      <c r="E1365" s="184"/>
      <c r="F1365" s="184"/>
      <c r="G1365" s="192"/>
    </row>
    <row r="1366" spans="1:7" s="181" customFormat="1" ht="14.25" customHeight="1" x14ac:dyDescent="0.2">
      <c r="A1366" s="175"/>
      <c r="B1366" s="200"/>
      <c r="C1366" s="182"/>
      <c r="D1366" s="183"/>
      <c r="E1366" s="184"/>
      <c r="F1366" s="184"/>
      <c r="G1366" s="192"/>
    </row>
    <row r="1367" spans="1:7" s="181" customFormat="1" ht="32.25" customHeight="1" x14ac:dyDescent="0.2">
      <c r="A1367" s="111" t="s">
        <v>49</v>
      </c>
      <c r="B1367" s="201" t="s">
        <v>617</v>
      </c>
      <c r="C1367" s="182"/>
      <c r="D1367" s="183"/>
      <c r="E1367" s="184"/>
      <c r="F1367" s="184"/>
    </row>
    <row r="1368" spans="1:7" s="181" customFormat="1" ht="14.25" customHeight="1" x14ac:dyDescent="0.2">
      <c r="A1368" s="175" t="s">
        <v>197</v>
      </c>
      <c r="B1368" s="112" t="s">
        <v>618</v>
      </c>
      <c r="C1368" s="182">
        <v>1</v>
      </c>
      <c r="D1368" s="183" t="s">
        <v>26</v>
      </c>
      <c r="E1368" s="184"/>
      <c r="F1368" s="184">
        <f>C1368*E1368</f>
        <v>0</v>
      </c>
    </row>
    <row r="1369" spans="1:7" s="181" customFormat="1" ht="14.25" customHeight="1" x14ac:dyDescent="0.2">
      <c r="A1369" s="175"/>
      <c r="B1369" s="112" t="s">
        <v>619</v>
      </c>
      <c r="C1369" s="182"/>
      <c r="D1369" s="183"/>
      <c r="E1369" s="184"/>
      <c r="F1369" s="184"/>
    </row>
    <row r="1370" spans="1:7" s="181" customFormat="1" ht="14.25" customHeight="1" x14ac:dyDescent="0.2">
      <c r="A1370" s="175"/>
      <c r="B1370" s="112" t="s">
        <v>620</v>
      </c>
      <c r="C1370" s="182"/>
      <c r="D1370" s="183"/>
      <c r="E1370" s="184"/>
      <c r="F1370" s="184"/>
    </row>
    <row r="1371" spans="1:7" s="181" customFormat="1" ht="14.25" customHeight="1" x14ac:dyDescent="0.2">
      <c r="A1371" s="175" t="s">
        <v>199</v>
      </c>
      <c r="B1371" s="112" t="s">
        <v>621</v>
      </c>
      <c r="C1371" s="182">
        <v>1</v>
      </c>
      <c r="D1371" s="183" t="s">
        <v>26</v>
      </c>
      <c r="E1371" s="184"/>
      <c r="F1371" s="184">
        <f>C1371*E1371</f>
        <v>0</v>
      </c>
    </row>
    <row r="1372" spans="1:7" s="181" customFormat="1" ht="14.25" customHeight="1" x14ac:dyDescent="0.2">
      <c r="A1372" s="175"/>
      <c r="B1372" s="112" t="s">
        <v>619</v>
      </c>
      <c r="C1372" s="182"/>
      <c r="D1372" s="183"/>
      <c r="E1372" s="184"/>
      <c r="F1372" s="184"/>
    </row>
    <row r="1373" spans="1:7" s="181" customFormat="1" ht="14.25" customHeight="1" x14ac:dyDescent="0.2">
      <c r="A1373" s="175"/>
      <c r="B1373" s="112" t="s">
        <v>620</v>
      </c>
      <c r="C1373" s="182"/>
      <c r="D1373" s="183"/>
      <c r="E1373" s="184"/>
      <c r="F1373" s="184"/>
    </row>
    <row r="1374" spans="1:7" s="181" customFormat="1" ht="14.25" customHeight="1" x14ac:dyDescent="0.2">
      <c r="A1374" s="175" t="s">
        <v>201</v>
      </c>
      <c r="B1374" s="112" t="s">
        <v>622</v>
      </c>
      <c r="C1374" s="182">
        <v>1</v>
      </c>
      <c r="D1374" s="183" t="s">
        <v>26</v>
      </c>
      <c r="E1374" s="184"/>
      <c r="F1374" s="184">
        <f>C1374*E1374</f>
        <v>0</v>
      </c>
    </row>
    <row r="1375" spans="1:7" s="181" customFormat="1" ht="14.25" customHeight="1" x14ac:dyDescent="0.2">
      <c r="A1375" s="175"/>
      <c r="B1375" s="112" t="s">
        <v>619</v>
      </c>
      <c r="C1375" s="182"/>
      <c r="D1375" s="183"/>
      <c r="E1375" s="184"/>
      <c r="F1375" s="184"/>
    </row>
    <row r="1376" spans="1:7" s="181" customFormat="1" ht="14.25" customHeight="1" x14ac:dyDescent="0.2">
      <c r="A1376" s="175"/>
      <c r="B1376" s="112" t="s">
        <v>620</v>
      </c>
      <c r="C1376" s="182"/>
      <c r="D1376" s="183"/>
      <c r="E1376" s="184"/>
      <c r="F1376" s="184"/>
    </row>
    <row r="1377" spans="1:6" s="181" customFormat="1" ht="14.25" customHeight="1" x14ac:dyDescent="0.2">
      <c r="A1377" s="175" t="s">
        <v>174</v>
      </c>
      <c r="B1377" s="112" t="s">
        <v>623</v>
      </c>
      <c r="C1377" s="182">
        <v>1</v>
      </c>
      <c r="D1377" s="183" t="s">
        <v>26</v>
      </c>
      <c r="E1377" s="184"/>
      <c r="F1377" s="184">
        <f>C1377*E1377</f>
        <v>0</v>
      </c>
    </row>
    <row r="1378" spans="1:6" s="181" customFormat="1" ht="14.25" customHeight="1" x14ac:dyDescent="0.2">
      <c r="A1378" s="175"/>
      <c r="B1378" s="112" t="s">
        <v>619</v>
      </c>
      <c r="C1378" s="182"/>
      <c r="D1378" s="183"/>
      <c r="E1378" s="184"/>
      <c r="F1378" s="184"/>
    </row>
    <row r="1379" spans="1:6" s="181" customFormat="1" ht="14.25" customHeight="1" x14ac:dyDescent="0.2">
      <c r="A1379" s="175"/>
      <c r="B1379" s="112" t="s">
        <v>624</v>
      </c>
      <c r="C1379" s="182"/>
      <c r="D1379" s="183"/>
      <c r="E1379" s="184"/>
      <c r="F1379" s="184"/>
    </row>
    <row r="1380" spans="1:6" s="181" customFormat="1" ht="14.25" customHeight="1" x14ac:dyDescent="0.2">
      <c r="A1380" s="175" t="s">
        <v>204</v>
      </c>
      <c r="B1380" s="112" t="s">
        <v>625</v>
      </c>
      <c r="C1380" s="182">
        <v>1</v>
      </c>
      <c r="D1380" s="183" t="s">
        <v>26</v>
      </c>
      <c r="E1380" s="184"/>
      <c r="F1380" s="184">
        <f>C1380*E1380</f>
        <v>0</v>
      </c>
    </row>
    <row r="1381" spans="1:6" s="181" customFormat="1" ht="14.25" customHeight="1" x14ac:dyDescent="0.2">
      <c r="A1381" s="175"/>
      <c r="B1381" s="112" t="s">
        <v>619</v>
      </c>
      <c r="C1381" s="182"/>
      <c r="D1381" s="183"/>
      <c r="E1381" s="184"/>
      <c r="F1381" s="184"/>
    </row>
    <row r="1382" spans="1:6" s="181" customFormat="1" ht="14.25" customHeight="1" x14ac:dyDescent="0.2">
      <c r="A1382" s="175"/>
      <c r="B1382" s="112" t="s">
        <v>626</v>
      </c>
      <c r="C1382" s="182"/>
      <c r="D1382" s="183"/>
      <c r="E1382" s="184"/>
      <c r="F1382" s="184"/>
    </row>
    <row r="1383" spans="1:6" s="181" customFormat="1" ht="14.25" customHeight="1" x14ac:dyDescent="0.2">
      <c r="A1383" s="175" t="s">
        <v>253</v>
      </c>
      <c r="B1383" s="112" t="s">
        <v>627</v>
      </c>
      <c r="C1383" s="182">
        <v>1</v>
      </c>
      <c r="D1383" s="183" t="s">
        <v>26</v>
      </c>
      <c r="E1383" s="184"/>
      <c r="F1383" s="184">
        <f>C1383*E1383</f>
        <v>0</v>
      </c>
    </row>
    <row r="1384" spans="1:6" s="181" customFormat="1" ht="14.25" customHeight="1" x14ac:dyDescent="0.2">
      <c r="A1384" s="175"/>
      <c r="B1384" s="112" t="s">
        <v>619</v>
      </c>
      <c r="C1384" s="182"/>
      <c r="D1384" s="183"/>
      <c r="E1384" s="184"/>
      <c r="F1384" s="184"/>
    </row>
    <row r="1385" spans="1:6" s="181" customFormat="1" ht="14.25" customHeight="1" x14ac:dyDescent="0.2">
      <c r="A1385" s="175"/>
      <c r="B1385" s="112" t="s">
        <v>628</v>
      </c>
      <c r="C1385" s="182"/>
      <c r="D1385" s="183"/>
      <c r="E1385" s="184"/>
      <c r="F1385" s="184"/>
    </row>
    <row r="1386" spans="1:6" s="181" customFormat="1" ht="14.25" customHeight="1" x14ac:dyDescent="0.2">
      <c r="A1386" s="175"/>
      <c r="B1386" s="112" t="s">
        <v>629</v>
      </c>
      <c r="C1386" s="182"/>
      <c r="D1386" s="183"/>
      <c r="E1386" s="184"/>
      <c r="F1386" s="184"/>
    </row>
    <row r="1387" spans="1:6" s="181" customFormat="1" ht="14.25" customHeight="1" x14ac:dyDescent="0.2">
      <c r="A1387" s="175" t="s">
        <v>255</v>
      </c>
      <c r="B1387" s="112" t="s">
        <v>630</v>
      </c>
      <c r="C1387" s="182">
        <v>1</v>
      </c>
      <c r="D1387" s="183" t="s">
        <v>26</v>
      </c>
      <c r="E1387" s="184"/>
      <c r="F1387" s="184">
        <f>C1387*E1387</f>
        <v>0</v>
      </c>
    </row>
    <row r="1388" spans="1:6" s="181" customFormat="1" ht="14.25" customHeight="1" x14ac:dyDescent="0.2">
      <c r="A1388" s="175"/>
      <c r="B1388" s="112" t="s">
        <v>619</v>
      </c>
      <c r="C1388" s="182"/>
      <c r="D1388" s="183"/>
      <c r="E1388" s="184"/>
      <c r="F1388" s="184"/>
    </row>
    <row r="1389" spans="1:6" s="181" customFormat="1" ht="14.25" customHeight="1" x14ac:dyDescent="0.2">
      <c r="A1389" s="175"/>
      <c r="B1389" s="112" t="s">
        <v>628</v>
      </c>
      <c r="C1389" s="182"/>
      <c r="D1389" s="183"/>
      <c r="E1389" s="184"/>
      <c r="F1389" s="184"/>
    </row>
    <row r="1390" spans="1:6" s="181" customFormat="1" ht="14.25" customHeight="1" x14ac:dyDescent="0.2">
      <c r="A1390" s="175"/>
      <c r="B1390" s="112" t="s">
        <v>629</v>
      </c>
      <c r="C1390" s="182"/>
      <c r="D1390" s="183"/>
      <c r="E1390" s="184"/>
      <c r="F1390" s="184"/>
    </row>
    <row r="1391" spans="1:6" s="181" customFormat="1" ht="14.25" customHeight="1" x14ac:dyDescent="0.2">
      <c r="A1391" s="175" t="s">
        <v>34</v>
      </c>
      <c r="B1391" s="112" t="s">
        <v>631</v>
      </c>
      <c r="C1391" s="182">
        <v>1</v>
      </c>
      <c r="D1391" s="183" t="s">
        <v>26</v>
      </c>
      <c r="E1391" s="184"/>
      <c r="F1391" s="184">
        <f>C1391*E1391</f>
        <v>0</v>
      </c>
    </row>
    <row r="1392" spans="1:6" s="181" customFormat="1" ht="14.25" customHeight="1" x14ac:dyDescent="0.2">
      <c r="A1392" s="175"/>
      <c r="B1392" s="112" t="s">
        <v>619</v>
      </c>
      <c r="C1392" s="182"/>
      <c r="D1392" s="183"/>
      <c r="E1392" s="184"/>
      <c r="F1392" s="184"/>
    </row>
    <row r="1393" spans="1:6" s="181" customFormat="1" ht="14.25" customHeight="1" x14ac:dyDescent="0.2">
      <c r="A1393" s="175"/>
      <c r="B1393" s="112" t="s">
        <v>628</v>
      </c>
      <c r="C1393" s="182"/>
      <c r="D1393" s="183"/>
      <c r="E1393" s="184"/>
      <c r="F1393" s="184"/>
    </row>
    <row r="1394" spans="1:6" s="181" customFormat="1" ht="14.25" customHeight="1" x14ac:dyDescent="0.2">
      <c r="A1394" s="175"/>
      <c r="B1394" s="112" t="s">
        <v>629</v>
      </c>
      <c r="C1394" s="182"/>
      <c r="D1394" s="183"/>
      <c r="E1394" s="184"/>
      <c r="F1394" s="184"/>
    </row>
    <row r="1395" spans="1:6" s="181" customFormat="1" ht="14.25" customHeight="1" x14ac:dyDescent="0.2">
      <c r="A1395" s="175" t="s">
        <v>36</v>
      </c>
      <c r="B1395" s="112" t="s">
        <v>632</v>
      </c>
      <c r="C1395" s="182">
        <v>1</v>
      </c>
      <c r="D1395" s="183" t="s">
        <v>26</v>
      </c>
      <c r="E1395" s="184"/>
      <c r="F1395" s="184">
        <f>C1395*E1395</f>
        <v>0</v>
      </c>
    </row>
    <row r="1396" spans="1:6" s="181" customFormat="1" ht="14.25" customHeight="1" x14ac:dyDescent="0.2">
      <c r="A1396" s="175"/>
      <c r="B1396" s="112" t="s">
        <v>619</v>
      </c>
      <c r="C1396" s="182"/>
      <c r="D1396" s="183"/>
      <c r="E1396" s="184"/>
      <c r="F1396" s="184"/>
    </row>
    <row r="1397" spans="1:6" s="181" customFormat="1" ht="14.25" customHeight="1" x14ac:dyDescent="0.2">
      <c r="A1397" s="175"/>
      <c r="B1397" s="112" t="s">
        <v>628</v>
      </c>
      <c r="C1397" s="182"/>
      <c r="D1397" s="183"/>
      <c r="E1397" s="184"/>
      <c r="F1397" s="184"/>
    </row>
    <row r="1398" spans="1:6" s="181" customFormat="1" ht="14.25" customHeight="1" x14ac:dyDescent="0.2">
      <c r="A1398" s="175"/>
      <c r="B1398" s="112" t="s">
        <v>629</v>
      </c>
      <c r="C1398" s="182"/>
      <c r="D1398" s="183"/>
      <c r="E1398" s="184"/>
      <c r="F1398" s="184"/>
    </row>
    <row r="1399" spans="1:6" s="181" customFormat="1" ht="14.25" customHeight="1" x14ac:dyDescent="0.2">
      <c r="A1399" s="175" t="s">
        <v>60</v>
      </c>
      <c r="B1399" s="112" t="s">
        <v>633</v>
      </c>
      <c r="C1399" s="182">
        <v>1</v>
      </c>
      <c r="D1399" s="183" t="s">
        <v>26</v>
      </c>
      <c r="E1399" s="184"/>
      <c r="F1399" s="184">
        <f>C1399*E1399</f>
        <v>0</v>
      </c>
    </row>
    <row r="1400" spans="1:6" s="181" customFormat="1" ht="14.25" customHeight="1" x14ac:dyDescent="0.2">
      <c r="A1400" s="175"/>
      <c r="B1400" s="112" t="s">
        <v>619</v>
      </c>
      <c r="C1400" s="182"/>
      <c r="D1400" s="183"/>
      <c r="E1400" s="184"/>
      <c r="F1400" s="184"/>
    </row>
    <row r="1401" spans="1:6" s="181" customFormat="1" ht="14.25" customHeight="1" x14ac:dyDescent="0.2">
      <c r="A1401" s="175"/>
      <c r="B1401" s="112" t="s">
        <v>628</v>
      </c>
      <c r="C1401" s="182"/>
      <c r="D1401" s="183"/>
      <c r="E1401" s="184"/>
      <c r="F1401" s="184"/>
    </row>
    <row r="1402" spans="1:6" s="181" customFormat="1" ht="14.25" customHeight="1" x14ac:dyDescent="0.2">
      <c r="A1402" s="175"/>
      <c r="B1402" s="112" t="s">
        <v>629</v>
      </c>
      <c r="C1402" s="182"/>
      <c r="D1402" s="183"/>
      <c r="E1402" s="184"/>
      <c r="F1402" s="184"/>
    </row>
    <row r="1403" spans="1:6" s="181" customFormat="1" ht="14.25" customHeight="1" x14ac:dyDescent="0.2">
      <c r="A1403" s="175" t="s">
        <v>40</v>
      </c>
      <c r="B1403" s="112" t="s">
        <v>634</v>
      </c>
      <c r="C1403" s="182">
        <v>1</v>
      </c>
      <c r="D1403" s="183" t="s">
        <v>26</v>
      </c>
      <c r="E1403" s="184"/>
      <c r="F1403" s="184">
        <f>C1403*E1403</f>
        <v>0</v>
      </c>
    </row>
    <row r="1404" spans="1:6" s="181" customFormat="1" ht="14.25" customHeight="1" x14ac:dyDescent="0.2">
      <c r="A1404" s="175"/>
      <c r="B1404" s="112" t="s">
        <v>619</v>
      </c>
      <c r="C1404" s="182"/>
      <c r="D1404" s="183"/>
      <c r="E1404" s="184"/>
      <c r="F1404" s="184"/>
    </row>
    <row r="1405" spans="1:6" s="181" customFormat="1" ht="14.25" customHeight="1" x14ac:dyDescent="0.2">
      <c r="A1405" s="175"/>
      <c r="B1405" s="112" t="s">
        <v>635</v>
      </c>
      <c r="C1405" s="182"/>
      <c r="D1405" s="183"/>
      <c r="E1405" s="184"/>
      <c r="F1405" s="184"/>
    </row>
    <row r="1406" spans="1:6" s="181" customFormat="1" ht="14.25" customHeight="1" x14ac:dyDescent="0.2">
      <c r="A1406" s="175" t="s">
        <v>42</v>
      </c>
      <c r="B1406" s="112" t="s">
        <v>636</v>
      </c>
      <c r="C1406" s="182">
        <v>1</v>
      </c>
      <c r="D1406" s="183" t="s">
        <v>26</v>
      </c>
      <c r="E1406" s="184"/>
      <c r="F1406" s="184">
        <f>C1406*E1406</f>
        <v>0</v>
      </c>
    </row>
    <row r="1407" spans="1:6" s="181" customFormat="1" ht="14.25" customHeight="1" x14ac:dyDescent="0.2">
      <c r="A1407" s="175"/>
      <c r="B1407" s="112" t="s">
        <v>619</v>
      </c>
      <c r="C1407" s="182"/>
      <c r="D1407" s="183"/>
      <c r="E1407" s="184"/>
      <c r="F1407" s="184"/>
    </row>
    <row r="1408" spans="1:6" s="181" customFormat="1" ht="14.25" customHeight="1" x14ac:dyDescent="0.2">
      <c r="A1408" s="175"/>
      <c r="B1408" s="112" t="s">
        <v>635</v>
      </c>
      <c r="C1408" s="182"/>
      <c r="D1408" s="183"/>
      <c r="E1408" s="184"/>
      <c r="F1408" s="184"/>
    </row>
    <row r="1409" spans="1:7" s="181" customFormat="1" ht="14.25" customHeight="1" x14ac:dyDescent="0.2">
      <c r="A1409" s="175"/>
      <c r="B1409" s="112"/>
      <c r="C1409" s="182"/>
      <c r="D1409" s="183"/>
      <c r="E1409" s="184"/>
      <c r="F1409" s="184"/>
    </row>
    <row r="1410" spans="1:7" s="181" customFormat="1" ht="14.25" customHeight="1" x14ac:dyDescent="0.2">
      <c r="A1410" s="175" t="s">
        <v>64</v>
      </c>
      <c r="B1410" s="112" t="s">
        <v>637</v>
      </c>
      <c r="C1410" s="182">
        <v>1</v>
      </c>
      <c r="D1410" s="183" t="s">
        <v>26</v>
      </c>
      <c r="E1410" s="184"/>
      <c r="F1410" s="184">
        <f>C1410*E1410</f>
        <v>0</v>
      </c>
    </row>
    <row r="1411" spans="1:7" s="181" customFormat="1" ht="14.25" customHeight="1" x14ac:dyDescent="0.2">
      <c r="A1411" s="175"/>
      <c r="B1411" s="112" t="s">
        <v>619</v>
      </c>
      <c r="C1411" s="182"/>
      <c r="D1411" s="183"/>
      <c r="E1411" s="184"/>
      <c r="F1411" s="184"/>
    </row>
    <row r="1412" spans="1:7" s="181" customFormat="1" ht="14.25" customHeight="1" x14ac:dyDescent="0.2">
      <c r="A1412" s="175"/>
      <c r="B1412" s="112" t="s">
        <v>638</v>
      </c>
      <c r="C1412" s="182"/>
      <c r="D1412" s="183"/>
      <c r="E1412" s="184"/>
      <c r="F1412" s="184"/>
    </row>
    <row r="1413" spans="1:7" s="181" customFormat="1" ht="14.25" customHeight="1" x14ac:dyDescent="0.2">
      <c r="A1413" s="175" t="s">
        <v>66</v>
      </c>
      <c r="B1413" s="112" t="s">
        <v>639</v>
      </c>
      <c r="C1413" s="182">
        <v>1</v>
      </c>
      <c r="D1413" s="183" t="s">
        <v>26</v>
      </c>
      <c r="E1413" s="184"/>
      <c r="F1413" s="184">
        <f>C1413*E1413</f>
        <v>0</v>
      </c>
    </row>
    <row r="1414" spans="1:7" s="181" customFormat="1" ht="14.25" customHeight="1" x14ac:dyDescent="0.2">
      <c r="A1414" s="175"/>
      <c r="B1414" s="112" t="s">
        <v>619</v>
      </c>
      <c r="C1414" s="182"/>
      <c r="D1414" s="183"/>
      <c r="E1414" s="184"/>
      <c r="F1414" s="184"/>
    </row>
    <row r="1415" spans="1:7" s="181" customFormat="1" ht="14.25" customHeight="1" x14ac:dyDescent="0.2">
      <c r="A1415" s="175"/>
      <c r="B1415" s="112" t="s">
        <v>640</v>
      </c>
      <c r="C1415" s="182"/>
      <c r="D1415" s="183"/>
      <c r="E1415" s="184"/>
      <c r="F1415" s="184"/>
    </row>
    <row r="1416" spans="1:7" s="181" customFormat="1" ht="14.25" customHeight="1" x14ac:dyDescent="0.2">
      <c r="A1416" s="175" t="s">
        <v>68</v>
      </c>
      <c r="B1416" s="112" t="s">
        <v>641</v>
      </c>
      <c r="C1416" s="182">
        <v>1</v>
      </c>
      <c r="D1416" s="183" t="s">
        <v>26</v>
      </c>
      <c r="E1416" s="184"/>
      <c r="F1416" s="184">
        <f>C1416*E1416</f>
        <v>0</v>
      </c>
    </row>
    <row r="1417" spans="1:7" s="181" customFormat="1" ht="14.25" customHeight="1" x14ac:dyDescent="0.2">
      <c r="A1417" s="175"/>
      <c r="B1417" s="112" t="s">
        <v>619</v>
      </c>
      <c r="C1417" s="182"/>
      <c r="D1417" s="183"/>
      <c r="E1417" s="184"/>
      <c r="F1417" s="184"/>
    </row>
    <row r="1418" spans="1:7" s="181" customFormat="1" ht="14.25" customHeight="1" x14ac:dyDescent="0.2">
      <c r="A1418" s="175"/>
      <c r="B1418" s="112" t="s">
        <v>642</v>
      </c>
      <c r="C1418" s="182"/>
      <c r="D1418" s="183"/>
      <c r="E1418" s="184"/>
      <c r="F1418" s="184"/>
    </row>
    <row r="1419" spans="1:7" s="181" customFormat="1" ht="14.25" customHeight="1" x14ac:dyDescent="0.2">
      <c r="A1419" s="175" t="s">
        <v>70</v>
      </c>
      <c r="B1419" s="112" t="s">
        <v>643</v>
      </c>
      <c r="C1419" s="182">
        <v>1</v>
      </c>
      <c r="D1419" s="183" t="s">
        <v>26</v>
      </c>
      <c r="E1419" s="184"/>
      <c r="F1419" s="184">
        <f>C1419*E1419</f>
        <v>0</v>
      </c>
    </row>
    <row r="1420" spans="1:7" s="181" customFormat="1" ht="14.25" customHeight="1" x14ac:dyDescent="0.2">
      <c r="A1420" s="175"/>
      <c r="B1420" s="112" t="s">
        <v>619</v>
      </c>
      <c r="C1420" s="182"/>
      <c r="D1420" s="183"/>
      <c r="E1420" s="184"/>
      <c r="F1420" s="184"/>
    </row>
    <row r="1421" spans="1:7" s="181" customFormat="1" ht="14.25" customHeight="1" x14ac:dyDescent="0.2">
      <c r="A1421" s="175"/>
      <c r="B1421" s="112" t="s">
        <v>644</v>
      </c>
      <c r="C1421" s="182"/>
      <c r="D1421" s="183"/>
      <c r="E1421" s="184"/>
      <c r="F1421" s="184"/>
    </row>
    <row r="1422" spans="1:7" s="181" customFormat="1" ht="14.25" customHeight="1" x14ac:dyDescent="0.2">
      <c r="A1422" s="175" t="s">
        <v>72</v>
      </c>
      <c r="B1422" s="112" t="s">
        <v>643</v>
      </c>
      <c r="C1422" s="182">
        <v>1</v>
      </c>
      <c r="D1422" s="183" t="s">
        <v>26</v>
      </c>
      <c r="E1422" s="184"/>
      <c r="F1422" s="184">
        <f>C1422*E1422</f>
        <v>0</v>
      </c>
      <c r="G1422" s="192">
        <f>SUM(F1368:F1422)</f>
        <v>0</v>
      </c>
    </row>
    <row r="1423" spans="1:7" s="181" customFormat="1" ht="14.25" customHeight="1" x14ac:dyDescent="0.2">
      <c r="A1423" s="175"/>
      <c r="B1423" s="112" t="s">
        <v>619</v>
      </c>
      <c r="C1423" s="182"/>
      <c r="D1423" s="183"/>
      <c r="E1423" s="184"/>
      <c r="F1423" s="184"/>
    </row>
    <row r="1424" spans="1:7" s="181" customFormat="1" ht="14.25" customHeight="1" x14ac:dyDescent="0.2">
      <c r="A1424" s="175"/>
      <c r="B1424" s="112" t="s">
        <v>644</v>
      </c>
      <c r="C1424" s="182"/>
      <c r="D1424" s="183"/>
      <c r="E1424" s="184"/>
      <c r="F1424" s="184"/>
    </row>
    <row r="1425" spans="1:7" s="181" customFormat="1" ht="14.25" customHeight="1" x14ac:dyDescent="0.2">
      <c r="A1425" s="175"/>
      <c r="B1425" s="112"/>
      <c r="C1425" s="182"/>
      <c r="D1425" s="183"/>
      <c r="E1425" s="184"/>
      <c r="F1425" s="184"/>
    </row>
    <row r="1426" spans="1:7" s="181" customFormat="1" ht="14.25" customHeight="1" x14ac:dyDescent="0.2">
      <c r="A1426" s="175"/>
      <c r="B1426" s="331" t="s">
        <v>645</v>
      </c>
      <c r="C1426" s="331"/>
      <c r="D1426" s="331"/>
      <c r="E1426" s="331"/>
      <c r="F1426" s="115" t="s">
        <v>292</v>
      </c>
      <c r="G1426" s="192">
        <f>SUM(F1368:F1422)</f>
        <v>0</v>
      </c>
    </row>
    <row r="1427" spans="1:7" s="181" customFormat="1" ht="14.25" customHeight="1" x14ac:dyDescent="0.2">
      <c r="A1427" s="175"/>
      <c r="B1427" s="200"/>
      <c r="C1427" s="182"/>
      <c r="D1427" s="183"/>
      <c r="E1427" s="184"/>
      <c r="F1427" s="184"/>
      <c r="G1427" s="192"/>
    </row>
    <row r="1428" spans="1:7" s="181" customFormat="1" ht="14.25" customHeight="1" x14ac:dyDescent="0.2">
      <c r="A1428" s="111" t="s">
        <v>141</v>
      </c>
      <c r="B1428" s="202" t="s">
        <v>646</v>
      </c>
      <c r="C1428" s="182"/>
      <c r="D1428" s="183"/>
      <c r="E1428" s="184"/>
      <c r="F1428" s="184"/>
    </row>
    <row r="1429" spans="1:7" s="181" customFormat="1" ht="14.25" customHeight="1" x14ac:dyDescent="0.2">
      <c r="A1429" s="175" t="s">
        <v>197</v>
      </c>
      <c r="B1429" s="112" t="s">
        <v>647</v>
      </c>
      <c r="C1429" s="182">
        <v>40</v>
      </c>
      <c r="D1429" s="183" t="s">
        <v>590</v>
      </c>
      <c r="E1429" s="184"/>
      <c r="F1429" s="184">
        <f>C1429*E1429</f>
        <v>0</v>
      </c>
    </row>
    <row r="1430" spans="1:7" s="181" customFormat="1" ht="14.25" customHeight="1" x14ac:dyDescent="0.2">
      <c r="A1430" s="175"/>
      <c r="B1430" s="112" t="s">
        <v>619</v>
      </c>
      <c r="C1430" s="182"/>
      <c r="D1430" s="183"/>
      <c r="E1430" s="184"/>
      <c r="F1430" s="184"/>
    </row>
    <row r="1431" spans="1:7" s="181" customFormat="1" ht="14.25" customHeight="1" x14ac:dyDescent="0.2">
      <c r="A1431" s="175"/>
      <c r="B1431" s="112" t="s">
        <v>648</v>
      </c>
      <c r="C1431" s="182"/>
      <c r="D1431" s="183"/>
      <c r="E1431" s="184"/>
      <c r="F1431" s="184"/>
    </row>
    <row r="1432" spans="1:7" s="181" customFormat="1" ht="14.25" customHeight="1" x14ac:dyDescent="0.2">
      <c r="A1432" s="175"/>
      <c r="B1432" s="112" t="s">
        <v>649</v>
      </c>
      <c r="C1432" s="182"/>
      <c r="D1432" s="183"/>
      <c r="E1432" s="184"/>
      <c r="F1432" s="184"/>
    </row>
    <row r="1433" spans="1:7" s="181" customFormat="1" ht="14.25" customHeight="1" x14ac:dyDescent="0.2">
      <c r="A1433" s="175"/>
      <c r="B1433" s="112" t="s">
        <v>650</v>
      </c>
      <c r="C1433" s="182"/>
      <c r="D1433" s="183"/>
      <c r="E1433" s="184"/>
      <c r="F1433" s="184"/>
    </row>
    <row r="1434" spans="1:7" s="181" customFormat="1" ht="14.25" customHeight="1" x14ac:dyDescent="0.2">
      <c r="A1434" s="175"/>
      <c r="B1434" s="112" t="s">
        <v>651</v>
      </c>
      <c r="C1434" s="182"/>
      <c r="D1434" s="183"/>
      <c r="E1434" s="184"/>
      <c r="F1434" s="184"/>
    </row>
    <row r="1435" spans="1:7" s="181" customFormat="1" ht="14.25" customHeight="1" x14ac:dyDescent="0.2">
      <c r="A1435" s="175" t="s">
        <v>199</v>
      </c>
      <c r="B1435" s="112" t="s">
        <v>652</v>
      </c>
      <c r="C1435" s="182">
        <v>40</v>
      </c>
      <c r="D1435" s="183" t="s">
        <v>590</v>
      </c>
      <c r="E1435" s="184"/>
      <c r="F1435" s="184">
        <f>C1435*E1435</f>
        <v>0</v>
      </c>
    </row>
    <row r="1436" spans="1:7" s="181" customFormat="1" ht="14.25" customHeight="1" x14ac:dyDescent="0.2">
      <c r="A1436" s="175"/>
      <c r="B1436" s="112" t="s">
        <v>619</v>
      </c>
      <c r="C1436" s="182"/>
      <c r="D1436" s="183"/>
      <c r="E1436" s="184"/>
      <c r="F1436" s="184"/>
    </row>
    <row r="1437" spans="1:7" s="181" customFormat="1" ht="14.25" customHeight="1" x14ac:dyDescent="0.2">
      <c r="A1437" s="175"/>
      <c r="B1437" s="112" t="s">
        <v>648</v>
      </c>
      <c r="C1437" s="182"/>
      <c r="D1437" s="183"/>
      <c r="E1437" s="184"/>
      <c r="F1437" s="184"/>
    </row>
    <row r="1438" spans="1:7" s="181" customFormat="1" ht="14.25" customHeight="1" x14ac:dyDescent="0.2">
      <c r="A1438" s="175"/>
      <c r="B1438" s="112" t="s">
        <v>649</v>
      </c>
      <c r="C1438" s="182"/>
      <c r="D1438" s="183"/>
      <c r="E1438" s="184"/>
      <c r="F1438" s="184"/>
    </row>
    <row r="1439" spans="1:7" s="181" customFormat="1" ht="14.25" customHeight="1" x14ac:dyDescent="0.2">
      <c r="A1439" s="175"/>
      <c r="B1439" s="112" t="s">
        <v>650</v>
      </c>
      <c r="C1439" s="182"/>
      <c r="D1439" s="183"/>
      <c r="E1439" s="184"/>
      <c r="F1439" s="184"/>
    </row>
    <row r="1440" spans="1:7" s="181" customFormat="1" ht="14.25" customHeight="1" x14ac:dyDescent="0.2">
      <c r="A1440" s="175"/>
      <c r="B1440" s="112" t="s">
        <v>651</v>
      </c>
      <c r="C1440" s="182"/>
      <c r="D1440" s="183"/>
      <c r="E1440" s="184"/>
      <c r="F1440" s="184"/>
    </row>
    <row r="1441" spans="1:6" s="181" customFormat="1" ht="14.25" customHeight="1" x14ac:dyDescent="0.2">
      <c r="A1441" s="175" t="s">
        <v>201</v>
      </c>
      <c r="B1441" s="112" t="s">
        <v>653</v>
      </c>
      <c r="C1441" s="182">
        <v>40</v>
      </c>
      <c r="D1441" s="183" t="s">
        <v>590</v>
      </c>
      <c r="E1441" s="184"/>
      <c r="F1441" s="184">
        <f>C1441*E1441</f>
        <v>0</v>
      </c>
    </row>
    <row r="1442" spans="1:6" s="181" customFormat="1" ht="14.25" customHeight="1" x14ac:dyDescent="0.2">
      <c r="A1442" s="175"/>
      <c r="B1442" s="112" t="s">
        <v>619</v>
      </c>
      <c r="C1442" s="182"/>
      <c r="D1442" s="183"/>
      <c r="E1442" s="184"/>
      <c r="F1442" s="184"/>
    </row>
    <row r="1443" spans="1:6" s="181" customFormat="1" ht="14.25" customHeight="1" x14ac:dyDescent="0.2">
      <c r="A1443" s="175"/>
      <c r="B1443" s="112" t="s">
        <v>654</v>
      </c>
      <c r="C1443" s="182"/>
      <c r="D1443" s="183"/>
      <c r="E1443" s="184"/>
      <c r="F1443" s="184"/>
    </row>
    <row r="1444" spans="1:6" s="181" customFormat="1" ht="14.25" customHeight="1" x14ac:dyDescent="0.2">
      <c r="A1444" s="175"/>
      <c r="B1444" s="112" t="s">
        <v>655</v>
      </c>
      <c r="C1444" s="182"/>
      <c r="D1444" s="183"/>
      <c r="E1444" s="184"/>
      <c r="F1444" s="184"/>
    </row>
    <row r="1445" spans="1:6" s="181" customFormat="1" ht="14.25" customHeight="1" x14ac:dyDescent="0.2">
      <c r="A1445" s="175"/>
      <c r="B1445" s="112" t="s">
        <v>650</v>
      </c>
      <c r="C1445" s="182"/>
      <c r="D1445" s="183"/>
      <c r="E1445" s="184"/>
      <c r="F1445" s="184"/>
    </row>
    <row r="1446" spans="1:6" s="181" customFormat="1" ht="14.25" customHeight="1" x14ac:dyDescent="0.2">
      <c r="A1446" s="175"/>
      <c r="B1446" s="112" t="s">
        <v>651</v>
      </c>
      <c r="C1446" s="182"/>
      <c r="D1446" s="183"/>
      <c r="E1446" s="184"/>
      <c r="F1446" s="184"/>
    </row>
    <row r="1447" spans="1:6" s="181" customFormat="1" ht="14.25" customHeight="1" x14ac:dyDescent="0.2">
      <c r="A1447" s="175" t="s">
        <v>174</v>
      </c>
      <c r="B1447" s="112" t="s">
        <v>656</v>
      </c>
      <c r="C1447" s="182">
        <v>40</v>
      </c>
      <c r="D1447" s="183" t="s">
        <v>590</v>
      </c>
      <c r="E1447" s="184"/>
      <c r="F1447" s="184">
        <f>C1447*E1447</f>
        <v>0</v>
      </c>
    </row>
    <row r="1448" spans="1:6" s="181" customFormat="1" ht="14.25" customHeight="1" x14ac:dyDescent="0.2">
      <c r="A1448" s="175"/>
      <c r="B1448" s="112" t="s">
        <v>619</v>
      </c>
      <c r="C1448" s="182"/>
      <c r="D1448" s="183"/>
      <c r="E1448" s="184"/>
      <c r="F1448" s="184"/>
    </row>
    <row r="1449" spans="1:6" s="181" customFormat="1" ht="14.25" customHeight="1" x14ac:dyDescent="0.2">
      <c r="A1449" s="175"/>
      <c r="B1449" s="112" t="s">
        <v>657</v>
      </c>
      <c r="C1449" s="182"/>
      <c r="D1449" s="183"/>
      <c r="E1449" s="184"/>
      <c r="F1449" s="184"/>
    </row>
    <row r="1450" spans="1:6" s="181" customFormat="1" ht="14.25" customHeight="1" x14ac:dyDescent="0.2">
      <c r="A1450" s="175"/>
      <c r="B1450" s="112" t="s">
        <v>658</v>
      </c>
      <c r="C1450" s="182"/>
      <c r="D1450" s="183"/>
      <c r="E1450" s="184"/>
      <c r="F1450" s="184"/>
    </row>
    <row r="1451" spans="1:6" s="181" customFormat="1" ht="14.25" customHeight="1" x14ac:dyDescent="0.2">
      <c r="A1451" s="175"/>
      <c r="B1451" s="112" t="s">
        <v>659</v>
      </c>
      <c r="C1451" s="182"/>
      <c r="D1451" s="183"/>
      <c r="E1451" s="184"/>
      <c r="F1451" s="184"/>
    </row>
    <row r="1452" spans="1:6" s="181" customFormat="1" ht="14.25" customHeight="1" x14ac:dyDescent="0.2">
      <c r="A1452" s="175"/>
      <c r="B1452" s="112" t="s">
        <v>651</v>
      </c>
      <c r="C1452" s="182"/>
      <c r="D1452" s="183"/>
      <c r="E1452" s="184"/>
      <c r="F1452" s="184"/>
    </row>
    <row r="1453" spans="1:6" s="181" customFormat="1" ht="14.25" customHeight="1" x14ac:dyDescent="0.2">
      <c r="A1453" s="175"/>
      <c r="B1453" s="112"/>
      <c r="C1453" s="182"/>
      <c r="D1453" s="183"/>
      <c r="E1453" s="184"/>
      <c r="F1453" s="184"/>
    </row>
    <row r="1454" spans="1:6" s="181" customFormat="1" ht="14.25" customHeight="1" x14ac:dyDescent="0.2">
      <c r="A1454" s="175" t="s">
        <v>204</v>
      </c>
      <c r="B1454" s="112" t="s">
        <v>660</v>
      </c>
      <c r="C1454" s="182">
        <v>40</v>
      </c>
      <c r="D1454" s="183" t="s">
        <v>590</v>
      </c>
      <c r="E1454" s="184"/>
      <c r="F1454" s="184">
        <f>C1454*E1454</f>
        <v>0</v>
      </c>
    </row>
    <row r="1455" spans="1:6" s="181" customFormat="1" ht="14.25" customHeight="1" x14ac:dyDescent="0.2">
      <c r="A1455" s="175"/>
      <c r="B1455" s="112" t="s">
        <v>619</v>
      </c>
      <c r="C1455" s="182"/>
      <c r="D1455" s="183"/>
      <c r="E1455" s="184"/>
      <c r="F1455" s="184"/>
    </row>
    <row r="1456" spans="1:6" s="181" customFormat="1" ht="14.25" customHeight="1" x14ac:dyDescent="0.2">
      <c r="A1456" s="175"/>
      <c r="B1456" s="112" t="s">
        <v>661</v>
      </c>
      <c r="C1456" s="182"/>
      <c r="D1456" s="183"/>
      <c r="E1456" s="184"/>
      <c r="F1456" s="184"/>
    </row>
    <row r="1457" spans="1:6" s="181" customFormat="1" ht="14.25" customHeight="1" x14ac:dyDescent="0.2">
      <c r="A1457" s="175"/>
      <c r="B1457" s="112" t="s">
        <v>662</v>
      </c>
      <c r="C1457" s="182"/>
      <c r="D1457" s="183"/>
      <c r="E1457" s="184"/>
      <c r="F1457" s="184"/>
    </row>
    <row r="1458" spans="1:6" s="181" customFormat="1" ht="14.25" customHeight="1" x14ac:dyDescent="0.2">
      <c r="A1458" s="175"/>
      <c r="B1458" s="112" t="s">
        <v>663</v>
      </c>
      <c r="C1458" s="182"/>
      <c r="D1458" s="183"/>
      <c r="E1458" s="184"/>
      <c r="F1458" s="184"/>
    </row>
    <row r="1459" spans="1:6" s="181" customFormat="1" ht="14.25" customHeight="1" x14ac:dyDescent="0.2">
      <c r="A1459" s="175"/>
      <c r="B1459" s="112" t="s">
        <v>651</v>
      </c>
      <c r="C1459" s="182"/>
      <c r="D1459" s="183"/>
      <c r="E1459" s="184"/>
      <c r="F1459" s="184"/>
    </row>
    <row r="1460" spans="1:6" s="181" customFormat="1" ht="14.25" customHeight="1" x14ac:dyDescent="0.2">
      <c r="A1460" s="175" t="s">
        <v>253</v>
      </c>
      <c r="B1460" s="112" t="s">
        <v>664</v>
      </c>
      <c r="C1460" s="182">
        <v>40</v>
      </c>
      <c r="D1460" s="183" t="s">
        <v>590</v>
      </c>
      <c r="E1460" s="184"/>
      <c r="F1460" s="184">
        <f>C1460*E1460</f>
        <v>0</v>
      </c>
    </row>
    <row r="1461" spans="1:6" s="181" customFormat="1" ht="14.25" customHeight="1" x14ac:dyDescent="0.2">
      <c r="A1461" s="175"/>
      <c r="B1461" s="112" t="s">
        <v>619</v>
      </c>
      <c r="C1461" s="182"/>
      <c r="D1461" s="183"/>
      <c r="E1461" s="184"/>
      <c r="F1461" s="184"/>
    </row>
    <row r="1462" spans="1:6" s="181" customFormat="1" ht="14.25" customHeight="1" x14ac:dyDescent="0.2">
      <c r="A1462" s="175"/>
      <c r="B1462" s="112" t="s">
        <v>648</v>
      </c>
      <c r="C1462" s="182"/>
      <c r="D1462" s="183"/>
      <c r="E1462" s="184"/>
      <c r="F1462" s="184"/>
    </row>
    <row r="1463" spans="1:6" s="181" customFormat="1" ht="14.25" customHeight="1" x14ac:dyDescent="0.2">
      <c r="A1463" s="175"/>
      <c r="B1463" s="112" t="s">
        <v>649</v>
      </c>
      <c r="C1463" s="182"/>
      <c r="D1463" s="183"/>
      <c r="E1463" s="184"/>
      <c r="F1463" s="184"/>
    </row>
    <row r="1464" spans="1:6" s="181" customFormat="1" ht="14.25" customHeight="1" x14ac:dyDescent="0.2">
      <c r="A1464" s="175"/>
      <c r="B1464" s="112" t="s">
        <v>650</v>
      </c>
      <c r="C1464" s="182"/>
      <c r="D1464" s="183"/>
      <c r="E1464" s="184"/>
      <c r="F1464" s="184"/>
    </row>
    <row r="1465" spans="1:6" s="181" customFormat="1" ht="14.25" customHeight="1" x14ac:dyDescent="0.2">
      <c r="A1465" s="175"/>
      <c r="B1465" s="112" t="s">
        <v>651</v>
      </c>
      <c r="C1465" s="182"/>
      <c r="D1465" s="183"/>
      <c r="E1465" s="184"/>
      <c r="F1465" s="184"/>
    </row>
    <row r="1466" spans="1:6" s="181" customFormat="1" ht="14.25" customHeight="1" x14ac:dyDescent="0.2">
      <c r="A1466" s="175" t="s">
        <v>255</v>
      </c>
      <c r="B1466" s="112" t="s">
        <v>665</v>
      </c>
      <c r="C1466" s="182">
        <v>40</v>
      </c>
      <c r="D1466" s="183" t="s">
        <v>590</v>
      </c>
      <c r="E1466" s="184"/>
      <c r="F1466" s="184">
        <f>C1466*E1466</f>
        <v>0</v>
      </c>
    </row>
    <row r="1467" spans="1:6" s="181" customFormat="1" ht="14.25" customHeight="1" x14ac:dyDescent="0.2">
      <c r="A1467" s="175"/>
      <c r="B1467" s="112" t="s">
        <v>619</v>
      </c>
      <c r="C1467" s="182"/>
      <c r="D1467" s="183"/>
      <c r="E1467" s="184"/>
      <c r="F1467" s="184"/>
    </row>
    <row r="1468" spans="1:6" s="181" customFormat="1" ht="14.25" customHeight="1" x14ac:dyDescent="0.2">
      <c r="A1468" s="175"/>
      <c r="B1468" s="112" t="s">
        <v>648</v>
      </c>
      <c r="C1468" s="182"/>
      <c r="D1468" s="183"/>
      <c r="E1468" s="184"/>
      <c r="F1468" s="184"/>
    </row>
    <row r="1469" spans="1:6" s="181" customFormat="1" ht="14.25" customHeight="1" x14ac:dyDescent="0.2">
      <c r="A1469" s="175"/>
      <c r="B1469" s="112" t="s">
        <v>649</v>
      </c>
      <c r="C1469" s="182"/>
      <c r="D1469" s="183"/>
      <c r="E1469" s="184"/>
      <c r="F1469" s="184"/>
    </row>
    <row r="1470" spans="1:6" s="181" customFormat="1" ht="14.25" customHeight="1" x14ac:dyDescent="0.2">
      <c r="A1470" s="175"/>
      <c r="B1470" s="112" t="s">
        <v>650</v>
      </c>
      <c r="C1470" s="182"/>
      <c r="D1470" s="183"/>
      <c r="E1470" s="184"/>
      <c r="F1470" s="184"/>
    </row>
    <row r="1471" spans="1:6" s="181" customFormat="1" ht="14.25" customHeight="1" x14ac:dyDescent="0.2">
      <c r="A1471" s="175"/>
      <c r="B1471" s="112" t="s">
        <v>651</v>
      </c>
      <c r="C1471" s="182"/>
      <c r="D1471" s="183"/>
      <c r="E1471" s="184"/>
      <c r="F1471" s="184"/>
    </row>
    <row r="1472" spans="1:6" s="181" customFormat="1" ht="14.25" customHeight="1" x14ac:dyDescent="0.2">
      <c r="A1472" s="175" t="s">
        <v>34</v>
      </c>
      <c r="B1472" s="112" t="s">
        <v>666</v>
      </c>
      <c r="C1472" s="182">
        <v>90</v>
      </c>
      <c r="D1472" s="183" t="s">
        <v>590</v>
      </c>
      <c r="E1472" s="184"/>
      <c r="F1472" s="184">
        <f>C1472*E1472</f>
        <v>0</v>
      </c>
    </row>
    <row r="1473" spans="1:6" s="181" customFormat="1" ht="14.25" customHeight="1" x14ac:dyDescent="0.2">
      <c r="A1473" s="175"/>
      <c r="B1473" s="112" t="s">
        <v>619</v>
      </c>
      <c r="C1473" s="182"/>
      <c r="D1473" s="183"/>
      <c r="E1473" s="184"/>
      <c r="F1473" s="184"/>
    </row>
    <row r="1474" spans="1:6" s="181" customFormat="1" ht="14.25" customHeight="1" x14ac:dyDescent="0.2">
      <c r="A1474" s="175"/>
      <c r="B1474" s="112" t="s">
        <v>648</v>
      </c>
      <c r="C1474" s="182"/>
      <c r="D1474" s="183"/>
      <c r="E1474" s="184"/>
      <c r="F1474" s="184"/>
    </row>
    <row r="1475" spans="1:6" s="181" customFormat="1" ht="14.25" customHeight="1" x14ac:dyDescent="0.2">
      <c r="A1475" s="175"/>
      <c r="B1475" s="112" t="s">
        <v>649</v>
      </c>
      <c r="C1475" s="182"/>
      <c r="D1475" s="183"/>
      <c r="E1475" s="184"/>
      <c r="F1475" s="184"/>
    </row>
    <row r="1476" spans="1:6" s="181" customFormat="1" ht="14.25" customHeight="1" x14ac:dyDescent="0.2">
      <c r="A1476" s="175"/>
      <c r="B1476" s="112" t="s">
        <v>650</v>
      </c>
      <c r="C1476" s="182"/>
      <c r="D1476" s="183"/>
      <c r="E1476" s="184"/>
      <c r="F1476" s="184"/>
    </row>
    <row r="1477" spans="1:6" s="181" customFormat="1" ht="14.25" customHeight="1" x14ac:dyDescent="0.2">
      <c r="A1477" s="175"/>
      <c r="B1477" s="112" t="s">
        <v>651</v>
      </c>
      <c r="C1477" s="182"/>
      <c r="D1477" s="183"/>
      <c r="E1477" s="184"/>
      <c r="F1477" s="184"/>
    </row>
    <row r="1478" spans="1:6" s="181" customFormat="1" ht="14.25" customHeight="1" x14ac:dyDescent="0.2">
      <c r="A1478" s="175" t="s">
        <v>36</v>
      </c>
      <c r="B1478" s="112" t="s">
        <v>667</v>
      </c>
      <c r="C1478" s="182">
        <v>90</v>
      </c>
      <c r="D1478" s="183" t="s">
        <v>590</v>
      </c>
      <c r="E1478" s="184"/>
      <c r="F1478" s="184">
        <f>C1478*E1478</f>
        <v>0</v>
      </c>
    </row>
    <row r="1479" spans="1:6" s="181" customFormat="1" ht="14.25" customHeight="1" x14ac:dyDescent="0.2">
      <c r="A1479" s="175"/>
      <c r="B1479" s="112" t="s">
        <v>619</v>
      </c>
      <c r="C1479" s="182"/>
      <c r="D1479" s="183"/>
      <c r="E1479" s="184"/>
      <c r="F1479" s="184"/>
    </row>
    <row r="1480" spans="1:6" s="181" customFormat="1" ht="14.25" customHeight="1" x14ac:dyDescent="0.2">
      <c r="A1480" s="175"/>
      <c r="B1480" s="112" t="s">
        <v>648</v>
      </c>
      <c r="C1480" s="182"/>
      <c r="D1480" s="183"/>
      <c r="E1480" s="184"/>
      <c r="F1480" s="184"/>
    </row>
    <row r="1481" spans="1:6" s="181" customFormat="1" ht="14.25" customHeight="1" x14ac:dyDescent="0.2">
      <c r="A1481" s="175"/>
      <c r="B1481" s="112" t="s">
        <v>649</v>
      </c>
      <c r="C1481" s="182"/>
      <c r="D1481" s="183"/>
      <c r="E1481" s="184"/>
      <c r="F1481" s="184"/>
    </row>
    <row r="1482" spans="1:6" s="181" customFormat="1" ht="14.25" customHeight="1" x14ac:dyDescent="0.2">
      <c r="A1482" s="175"/>
      <c r="B1482" s="112" t="s">
        <v>650</v>
      </c>
      <c r="C1482" s="182"/>
      <c r="D1482" s="183"/>
      <c r="E1482" s="184"/>
      <c r="F1482" s="184"/>
    </row>
    <row r="1483" spans="1:6" s="181" customFormat="1" ht="14.25" customHeight="1" x14ac:dyDescent="0.2">
      <c r="A1483" s="175"/>
      <c r="B1483" s="112" t="s">
        <v>651</v>
      </c>
      <c r="C1483" s="182"/>
      <c r="D1483" s="183"/>
      <c r="E1483" s="184"/>
      <c r="F1483" s="184"/>
    </row>
    <row r="1484" spans="1:6" s="181" customFormat="1" ht="14.25" customHeight="1" x14ac:dyDescent="0.2">
      <c r="A1484" s="175" t="s">
        <v>60</v>
      </c>
      <c r="B1484" s="112" t="s">
        <v>668</v>
      </c>
      <c r="C1484" s="182">
        <v>40</v>
      </c>
      <c r="D1484" s="183" t="s">
        <v>590</v>
      </c>
      <c r="E1484" s="184"/>
      <c r="F1484" s="184">
        <f>C1484*E1484</f>
        <v>0</v>
      </c>
    </row>
    <row r="1485" spans="1:6" s="181" customFormat="1" ht="14.25" customHeight="1" x14ac:dyDescent="0.2">
      <c r="A1485" s="175"/>
      <c r="B1485" s="112" t="s">
        <v>619</v>
      </c>
      <c r="C1485" s="182"/>
      <c r="D1485" s="183"/>
      <c r="E1485" s="184"/>
      <c r="F1485" s="184"/>
    </row>
    <row r="1486" spans="1:6" s="181" customFormat="1" ht="14.25" customHeight="1" x14ac:dyDescent="0.2">
      <c r="A1486" s="175"/>
      <c r="B1486" s="112" t="s">
        <v>648</v>
      </c>
      <c r="C1486" s="182"/>
      <c r="D1486" s="183"/>
      <c r="E1486" s="184"/>
      <c r="F1486" s="184"/>
    </row>
    <row r="1487" spans="1:6" s="181" customFormat="1" ht="14.25" customHeight="1" x14ac:dyDescent="0.2">
      <c r="A1487" s="175"/>
      <c r="B1487" s="112" t="s">
        <v>649</v>
      </c>
      <c r="C1487" s="182"/>
      <c r="D1487" s="183"/>
      <c r="E1487" s="184"/>
      <c r="F1487" s="184"/>
    </row>
    <row r="1488" spans="1:6" s="181" customFormat="1" ht="14.25" customHeight="1" x14ac:dyDescent="0.2">
      <c r="A1488" s="175"/>
      <c r="B1488" s="112" t="s">
        <v>650</v>
      </c>
      <c r="C1488" s="182"/>
      <c r="D1488" s="183"/>
      <c r="E1488" s="184"/>
      <c r="F1488" s="184"/>
    </row>
    <row r="1489" spans="1:6" s="181" customFormat="1" ht="14.25" customHeight="1" x14ac:dyDescent="0.2">
      <c r="A1489" s="175"/>
      <c r="B1489" s="112" t="s">
        <v>651</v>
      </c>
      <c r="C1489" s="182"/>
      <c r="D1489" s="183"/>
      <c r="E1489" s="184"/>
      <c r="F1489" s="184"/>
    </row>
    <row r="1490" spans="1:6" s="181" customFormat="1" ht="14.25" customHeight="1" x14ac:dyDescent="0.2">
      <c r="A1490" s="175" t="s">
        <v>40</v>
      </c>
      <c r="B1490" s="112" t="s">
        <v>669</v>
      </c>
      <c r="C1490" s="182">
        <v>40</v>
      </c>
      <c r="D1490" s="183" t="s">
        <v>590</v>
      </c>
      <c r="E1490" s="184"/>
      <c r="F1490" s="184">
        <f>C1490*E1490</f>
        <v>0</v>
      </c>
    </row>
    <row r="1491" spans="1:6" s="181" customFormat="1" ht="14.25" customHeight="1" x14ac:dyDescent="0.2">
      <c r="A1491" s="175"/>
      <c r="B1491" s="112" t="s">
        <v>619</v>
      </c>
      <c r="C1491" s="182"/>
      <c r="D1491" s="183"/>
      <c r="E1491" s="184"/>
      <c r="F1491" s="184"/>
    </row>
    <row r="1492" spans="1:6" s="181" customFormat="1" ht="14.25" customHeight="1" x14ac:dyDescent="0.2">
      <c r="A1492" s="175"/>
      <c r="B1492" s="112" t="s">
        <v>670</v>
      </c>
      <c r="C1492" s="182"/>
      <c r="D1492" s="183"/>
      <c r="E1492" s="184"/>
      <c r="F1492" s="184"/>
    </row>
    <row r="1493" spans="1:6" s="181" customFormat="1" ht="14.25" customHeight="1" x14ac:dyDescent="0.2">
      <c r="A1493" s="175"/>
      <c r="B1493" s="112" t="s">
        <v>671</v>
      </c>
      <c r="C1493" s="182"/>
      <c r="D1493" s="183"/>
      <c r="E1493" s="184"/>
      <c r="F1493" s="184"/>
    </row>
    <row r="1494" spans="1:6" s="181" customFormat="1" ht="14.25" customHeight="1" x14ac:dyDescent="0.2">
      <c r="A1494" s="175"/>
      <c r="B1494" s="112" t="s">
        <v>650</v>
      </c>
      <c r="C1494" s="182"/>
      <c r="D1494" s="183"/>
      <c r="E1494" s="184"/>
      <c r="F1494" s="184"/>
    </row>
    <row r="1495" spans="1:6" s="181" customFormat="1" ht="14.25" customHeight="1" x14ac:dyDescent="0.2">
      <c r="A1495" s="175"/>
      <c r="B1495" s="112" t="s">
        <v>672</v>
      </c>
      <c r="C1495" s="182"/>
      <c r="D1495" s="183"/>
      <c r="E1495" s="184"/>
      <c r="F1495" s="184"/>
    </row>
    <row r="1496" spans="1:6" s="181" customFormat="1" ht="14.25" customHeight="1" x14ac:dyDescent="0.2">
      <c r="A1496" s="175"/>
      <c r="B1496" s="112"/>
      <c r="C1496" s="182"/>
      <c r="D1496" s="183"/>
      <c r="E1496" s="184"/>
      <c r="F1496" s="184"/>
    </row>
    <row r="1497" spans="1:6" s="181" customFormat="1" ht="14.25" customHeight="1" x14ac:dyDescent="0.2">
      <c r="A1497" s="175"/>
      <c r="B1497" s="112"/>
      <c r="C1497" s="182"/>
      <c r="D1497" s="183"/>
      <c r="E1497" s="184"/>
      <c r="F1497" s="184"/>
    </row>
    <row r="1498" spans="1:6" s="181" customFormat="1" ht="14.25" customHeight="1" x14ac:dyDescent="0.2">
      <c r="A1498" s="175" t="s">
        <v>42</v>
      </c>
      <c r="B1498" s="112" t="s">
        <v>673</v>
      </c>
      <c r="C1498" s="182">
        <v>40</v>
      </c>
      <c r="D1498" s="183" t="s">
        <v>590</v>
      </c>
      <c r="E1498" s="184"/>
      <c r="F1498" s="184">
        <f>C1498*E1498</f>
        <v>0</v>
      </c>
    </row>
    <row r="1499" spans="1:6" s="181" customFormat="1" ht="14.25" customHeight="1" x14ac:dyDescent="0.2">
      <c r="A1499" s="175"/>
      <c r="B1499" s="112" t="s">
        <v>619</v>
      </c>
      <c r="C1499" s="182"/>
      <c r="D1499" s="183"/>
      <c r="E1499" s="184"/>
      <c r="F1499" s="184"/>
    </row>
    <row r="1500" spans="1:6" s="181" customFormat="1" ht="14.25" customHeight="1" x14ac:dyDescent="0.2">
      <c r="A1500" s="175"/>
      <c r="B1500" s="112" t="s">
        <v>648</v>
      </c>
      <c r="C1500" s="182"/>
      <c r="D1500" s="183"/>
      <c r="E1500" s="184"/>
      <c r="F1500" s="184"/>
    </row>
    <row r="1501" spans="1:6" s="181" customFormat="1" ht="14.25" customHeight="1" x14ac:dyDescent="0.2">
      <c r="A1501" s="175"/>
      <c r="B1501" s="112" t="s">
        <v>649</v>
      </c>
      <c r="C1501" s="182"/>
      <c r="D1501" s="183"/>
      <c r="E1501" s="184"/>
      <c r="F1501" s="184"/>
    </row>
    <row r="1502" spans="1:6" s="181" customFormat="1" ht="14.25" customHeight="1" x14ac:dyDescent="0.2">
      <c r="A1502" s="175"/>
      <c r="B1502" s="112" t="s">
        <v>650</v>
      </c>
      <c r="C1502" s="182"/>
      <c r="D1502" s="183"/>
      <c r="E1502" s="184"/>
      <c r="F1502" s="184"/>
    </row>
    <row r="1503" spans="1:6" s="181" customFormat="1" ht="14.25" customHeight="1" x14ac:dyDescent="0.2">
      <c r="A1503" s="175"/>
      <c r="B1503" s="112" t="s">
        <v>651</v>
      </c>
      <c r="C1503" s="182"/>
      <c r="D1503" s="183"/>
      <c r="E1503" s="184"/>
      <c r="F1503" s="184"/>
    </row>
    <row r="1504" spans="1:6" s="181" customFormat="1" ht="14.25" customHeight="1" x14ac:dyDescent="0.2">
      <c r="A1504" s="175" t="s">
        <v>64</v>
      </c>
      <c r="B1504" s="112" t="s">
        <v>674</v>
      </c>
      <c r="C1504" s="182">
        <v>40</v>
      </c>
      <c r="D1504" s="183" t="s">
        <v>590</v>
      </c>
      <c r="E1504" s="184"/>
      <c r="F1504" s="184">
        <f>C1504*E1504</f>
        <v>0</v>
      </c>
    </row>
    <row r="1505" spans="1:6" s="181" customFormat="1" ht="14.25" customHeight="1" x14ac:dyDescent="0.2">
      <c r="A1505" s="175"/>
      <c r="B1505" s="112" t="s">
        <v>619</v>
      </c>
      <c r="C1505" s="182"/>
      <c r="D1505" s="183"/>
      <c r="E1505" s="184"/>
      <c r="F1505" s="184"/>
    </row>
    <row r="1506" spans="1:6" s="181" customFormat="1" ht="14.25" customHeight="1" x14ac:dyDescent="0.2">
      <c r="A1506" s="175"/>
      <c r="B1506" s="112" t="s">
        <v>648</v>
      </c>
      <c r="C1506" s="182"/>
      <c r="D1506" s="183"/>
      <c r="E1506" s="184"/>
      <c r="F1506" s="184"/>
    </row>
    <row r="1507" spans="1:6" s="181" customFormat="1" ht="14.25" customHeight="1" x14ac:dyDescent="0.2">
      <c r="A1507" s="175"/>
      <c r="B1507" s="112" t="s">
        <v>649</v>
      </c>
      <c r="C1507" s="182"/>
      <c r="D1507" s="183"/>
      <c r="E1507" s="184"/>
      <c r="F1507" s="184"/>
    </row>
    <row r="1508" spans="1:6" s="181" customFormat="1" ht="14.25" customHeight="1" x14ac:dyDescent="0.2">
      <c r="A1508" s="175"/>
      <c r="B1508" s="112" t="s">
        <v>650</v>
      </c>
      <c r="C1508" s="182"/>
      <c r="D1508" s="183"/>
      <c r="E1508" s="184"/>
      <c r="F1508" s="184"/>
    </row>
    <row r="1509" spans="1:6" s="181" customFormat="1" ht="14.25" customHeight="1" x14ac:dyDescent="0.2">
      <c r="A1509" s="175"/>
      <c r="B1509" s="112" t="s">
        <v>651</v>
      </c>
      <c r="C1509" s="182"/>
      <c r="D1509" s="183"/>
      <c r="E1509" s="184"/>
      <c r="F1509" s="184"/>
    </row>
    <row r="1510" spans="1:6" s="181" customFormat="1" ht="14.25" customHeight="1" x14ac:dyDescent="0.2">
      <c r="A1510" s="175" t="s">
        <v>66</v>
      </c>
      <c r="B1510" s="112" t="s">
        <v>675</v>
      </c>
      <c r="C1510" s="182">
        <v>40</v>
      </c>
      <c r="D1510" s="183" t="s">
        <v>590</v>
      </c>
      <c r="E1510" s="184"/>
      <c r="F1510" s="184">
        <f>C1510*E1510</f>
        <v>0</v>
      </c>
    </row>
    <row r="1511" spans="1:6" s="181" customFormat="1" ht="14.25" customHeight="1" x14ac:dyDescent="0.2">
      <c r="A1511" s="175"/>
      <c r="B1511" s="112" t="s">
        <v>619</v>
      </c>
      <c r="C1511" s="182"/>
      <c r="D1511" s="183"/>
      <c r="E1511" s="184"/>
      <c r="F1511" s="184"/>
    </row>
    <row r="1512" spans="1:6" s="181" customFormat="1" ht="14.25" customHeight="1" x14ac:dyDescent="0.2">
      <c r="A1512" s="175"/>
      <c r="B1512" s="112" t="s">
        <v>676</v>
      </c>
      <c r="C1512" s="182"/>
      <c r="D1512" s="183"/>
      <c r="E1512" s="184"/>
      <c r="F1512" s="184"/>
    </row>
    <row r="1513" spans="1:6" s="181" customFormat="1" ht="14.25" customHeight="1" x14ac:dyDescent="0.2">
      <c r="A1513" s="175"/>
      <c r="B1513" s="112" t="s">
        <v>677</v>
      </c>
      <c r="C1513" s="182"/>
      <c r="D1513" s="183"/>
      <c r="E1513" s="184"/>
      <c r="F1513" s="184"/>
    </row>
    <row r="1514" spans="1:6" s="181" customFormat="1" ht="14.25" customHeight="1" x14ac:dyDescent="0.2">
      <c r="A1514" s="175"/>
      <c r="B1514" s="112" t="s">
        <v>651</v>
      </c>
      <c r="C1514" s="182"/>
      <c r="D1514" s="183"/>
      <c r="E1514" s="184"/>
      <c r="F1514" s="184"/>
    </row>
    <row r="1515" spans="1:6" s="181" customFormat="1" ht="14.25" customHeight="1" x14ac:dyDescent="0.2">
      <c r="A1515" s="175" t="s">
        <v>68</v>
      </c>
      <c r="B1515" s="112" t="s">
        <v>678</v>
      </c>
      <c r="C1515" s="182">
        <v>40</v>
      </c>
      <c r="D1515" s="183" t="s">
        <v>590</v>
      </c>
      <c r="E1515" s="184"/>
      <c r="F1515" s="184">
        <f>C1515*E1515</f>
        <v>0</v>
      </c>
    </row>
    <row r="1516" spans="1:6" s="181" customFormat="1" ht="14.25" customHeight="1" x14ac:dyDescent="0.2">
      <c r="A1516" s="175"/>
      <c r="B1516" s="112" t="s">
        <v>619</v>
      </c>
      <c r="C1516" s="182"/>
      <c r="D1516" s="183"/>
      <c r="E1516" s="184"/>
      <c r="F1516" s="184"/>
    </row>
    <row r="1517" spans="1:6" s="181" customFormat="1" ht="14.25" customHeight="1" x14ac:dyDescent="0.2">
      <c r="A1517" s="175"/>
      <c r="B1517" s="112" t="s">
        <v>679</v>
      </c>
      <c r="C1517" s="182"/>
      <c r="D1517" s="183"/>
      <c r="E1517" s="184"/>
      <c r="F1517" s="184"/>
    </row>
    <row r="1518" spans="1:6" s="181" customFormat="1" ht="14.25" customHeight="1" x14ac:dyDescent="0.2">
      <c r="A1518" s="175"/>
      <c r="B1518" s="112" t="s">
        <v>658</v>
      </c>
      <c r="C1518" s="182"/>
      <c r="D1518" s="183"/>
      <c r="E1518" s="184"/>
      <c r="F1518" s="184"/>
    </row>
    <row r="1519" spans="1:6" s="181" customFormat="1" ht="14.25" customHeight="1" x14ac:dyDescent="0.2">
      <c r="A1519" s="175"/>
      <c r="B1519" s="112" t="s">
        <v>651</v>
      </c>
      <c r="C1519" s="182"/>
      <c r="D1519" s="183"/>
      <c r="E1519" s="184"/>
      <c r="F1519" s="184"/>
    </row>
    <row r="1520" spans="1:6" s="181" customFormat="1" ht="14.25" customHeight="1" x14ac:dyDescent="0.2">
      <c r="A1520" s="175" t="s">
        <v>70</v>
      </c>
      <c r="B1520" s="112" t="s">
        <v>680</v>
      </c>
      <c r="C1520" s="182">
        <v>160</v>
      </c>
      <c r="D1520" s="183" t="s">
        <v>590</v>
      </c>
      <c r="E1520" s="184"/>
      <c r="F1520" s="184">
        <f>C1520*E1520</f>
        <v>0</v>
      </c>
    </row>
    <row r="1521" spans="1:7" s="181" customFormat="1" ht="14.25" customHeight="1" x14ac:dyDescent="0.2">
      <c r="A1521" s="175"/>
      <c r="B1521" s="112" t="s">
        <v>619</v>
      </c>
      <c r="C1521" s="182"/>
      <c r="D1521" s="183"/>
      <c r="E1521" s="184"/>
      <c r="F1521" s="184"/>
    </row>
    <row r="1522" spans="1:7" s="181" customFormat="1" ht="14.25" customHeight="1" x14ac:dyDescent="0.2">
      <c r="A1522" s="175"/>
      <c r="B1522" s="112" t="s">
        <v>681</v>
      </c>
      <c r="C1522" s="182"/>
      <c r="D1522" s="183"/>
      <c r="E1522" s="184"/>
      <c r="F1522" s="184"/>
    </row>
    <row r="1523" spans="1:7" s="181" customFormat="1" ht="14.25" customHeight="1" x14ac:dyDescent="0.2">
      <c r="A1523" s="175"/>
      <c r="B1523" s="112" t="s">
        <v>662</v>
      </c>
      <c r="C1523" s="182"/>
      <c r="D1523" s="183"/>
      <c r="E1523" s="184"/>
      <c r="F1523" s="184"/>
    </row>
    <row r="1524" spans="1:7" s="181" customFormat="1" ht="14.25" customHeight="1" x14ac:dyDescent="0.2">
      <c r="A1524" s="175"/>
      <c r="B1524" s="112" t="s">
        <v>659</v>
      </c>
      <c r="C1524" s="182"/>
      <c r="D1524" s="183"/>
      <c r="E1524" s="184"/>
      <c r="F1524" s="184"/>
    </row>
    <row r="1525" spans="1:7" s="181" customFormat="1" ht="14.25" customHeight="1" x14ac:dyDescent="0.2">
      <c r="A1525" s="175"/>
      <c r="B1525" s="112" t="s">
        <v>682</v>
      </c>
      <c r="C1525" s="182"/>
      <c r="D1525" s="183"/>
      <c r="E1525" s="184"/>
      <c r="F1525" s="184"/>
    </row>
    <row r="1526" spans="1:7" s="181" customFormat="1" ht="14.25" customHeight="1" x14ac:dyDescent="0.2">
      <c r="A1526" s="175" t="s">
        <v>72</v>
      </c>
      <c r="B1526" s="112" t="s">
        <v>683</v>
      </c>
      <c r="C1526" s="182">
        <v>220</v>
      </c>
      <c r="D1526" s="183" t="s">
        <v>590</v>
      </c>
      <c r="E1526" s="184"/>
      <c r="F1526" s="184">
        <f>C1526*E1526</f>
        <v>0</v>
      </c>
      <c r="G1526" s="192">
        <f>SUM(F1429:F1526)</f>
        <v>0</v>
      </c>
    </row>
    <row r="1527" spans="1:7" s="181" customFormat="1" ht="14.25" customHeight="1" x14ac:dyDescent="0.2">
      <c r="A1527" s="175"/>
      <c r="B1527" s="112" t="s">
        <v>619</v>
      </c>
      <c r="C1527" s="182"/>
      <c r="D1527" s="183"/>
      <c r="E1527" s="184"/>
      <c r="F1527" s="184"/>
    </row>
    <row r="1528" spans="1:7" s="181" customFormat="1" ht="14.25" customHeight="1" x14ac:dyDescent="0.2">
      <c r="A1528" s="175"/>
      <c r="B1528" s="112" t="s">
        <v>681</v>
      </c>
      <c r="C1528" s="182"/>
      <c r="D1528" s="183"/>
      <c r="E1528" s="184"/>
      <c r="F1528" s="184"/>
    </row>
    <row r="1529" spans="1:7" s="181" customFormat="1" ht="14.25" customHeight="1" x14ac:dyDescent="0.2">
      <c r="A1529" s="175"/>
      <c r="B1529" s="112" t="s">
        <v>662</v>
      </c>
      <c r="C1529" s="182"/>
      <c r="D1529" s="183"/>
      <c r="E1529" s="184"/>
      <c r="F1529" s="184"/>
    </row>
    <row r="1530" spans="1:7" s="181" customFormat="1" ht="14.25" customHeight="1" x14ac:dyDescent="0.2">
      <c r="A1530" s="175"/>
      <c r="B1530" s="112" t="s">
        <v>659</v>
      </c>
      <c r="C1530" s="182"/>
      <c r="D1530" s="183"/>
      <c r="E1530" s="184"/>
      <c r="F1530" s="184"/>
    </row>
    <row r="1531" spans="1:7" s="181" customFormat="1" ht="14.25" customHeight="1" x14ac:dyDescent="0.2">
      <c r="A1531" s="175"/>
      <c r="B1531" s="112" t="s">
        <v>682</v>
      </c>
      <c r="C1531" s="182"/>
      <c r="D1531" s="183"/>
      <c r="E1531" s="184"/>
      <c r="F1531" s="184"/>
    </row>
    <row r="1532" spans="1:7" s="181" customFormat="1" ht="14.25" customHeight="1" x14ac:dyDescent="0.2">
      <c r="A1532" s="175"/>
      <c r="B1532" s="112"/>
      <c r="C1532" s="182"/>
      <c r="D1532" s="183"/>
      <c r="E1532" s="184"/>
      <c r="F1532" s="184"/>
    </row>
    <row r="1533" spans="1:7" s="181" customFormat="1" ht="26.25" customHeight="1" x14ac:dyDescent="0.2">
      <c r="A1533" s="175"/>
      <c r="B1533" s="332" t="s">
        <v>684</v>
      </c>
      <c r="C1533" s="332"/>
      <c r="D1533" s="332"/>
      <c r="E1533" s="332"/>
      <c r="F1533" s="115" t="s">
        <v>292</v>
      </c>
      <c r="G1533" s="192">
        <f>SUM(F1429:F1526)</f>
        <v>0</v>
      </c>
    </row>
    <row r="1534" spans="1:7" s="181" customFormat="1" ht="14.25" customHeight="1" x14ac:dyDescent="0.2">
      <c r="A1534" s="175"/>
      <c r="B1534" s="112"/>
      <c r="C1534" s="182"/>
      <c r="D1534" s="183"/>
      <c r="E1534" s="184"/>
      <c r="F1534" s="184"/>
    </row>
    <row r="1535" spans="1:7" s="181" customFormat="1" ht="14.25" customHeight="1" x14ac:dyDescent="0.2">
      <c r="A1535" s="111" t="s">
        <v>156</v>
      </c>
      <c r="B1535" s="202" t="s">
        <v>685</v>
      </c>
      <c r="C1535" s="182"/>
      <c r="D1535" s="183"/>
      <c r="E1535" s="184"/>
      <c r="F1535" s="184"/>
    </row>
    <row r="1536" spans="1:7" s="181" customFormat="1" ht="14.25" customHeight="1" x14ac:dyDescent="0.2">
      <c r="A1536" s="175" t="s">
        <v>197</v>
      </c>
      <c r="B1536" s="112" t="s">
        <v>686</v>
      </c>
      <c r="C1536" s="182">
        <v>1</v>
      </c>
      <c r="D1536" s="183" t="s">
        <v>26</v>
      </c>
      <c r="E1536" s="184"/>
      <c r="F1536" s="184">
        <f>C1536*E1536</f>
        <v>0</v>
      </c>
      <c r="G1536" s="192">
        <f>SUM(F1536)</f>
        <v>0</v>
      </c>
    </row>
    <row r="1537" spans="1:7" s="181" customFormat="1" ht="14.25" customHeight="1" x14ac:dyDescent="0.2">
      <c r="A1537" s="175"/>
      <c r="B1537" s="112"/>
      <c r="C1537" s="182"/>
      <c r="D1537" s="183"/>
      <c r="E1537" s="184"/>
      <c r="F1537" s="184"/>
    </row>
    <row r="1538" spans="1:7" s="181" customFormat="1" ht="14.25" customHeight="1" x14ac:dyDescent="0.2">
      <c r="A1538" s="175"/>
      <c r="B1538" s="331" t="s">
        <v>687</v>
      </c>
      <c r="C1538" s="331"/>
      <c r="D1538" s="331"/>
      <c r="E1538" s="331"/>
      <c r="F1538" s="115" t="s">
        <v>292</v>
      </c>
      <c r="G1538" s="192">
        <f>F1536</f>
        <v>0</v>
      </c>
    </row>
    <row r="1539" spans="1:7" s="181" customFormat="1" ht="14.25" customHeight="1" x14ac:dyDescent="0.2">
      <c r="A1539" s="175"/>
      <c r="B1539" s="112"/>
      <c r="C1539" s="182"/>
      <c r="D1539" s="183"/>
      <c r="E1539" s="184"/>
      <c r="F1539" s="184"/>
    </row>
    <row r="1540" spans="1:7" s="181" customFormat="1" ht="14.25" customHeight="1" x14ac:dyDescent="0.2">
      <c r="A1540" s="175"/>
      <c r="B1540" s="112"/>
      <c r="C1540" s="182"/>
      <c r="D1540" s="183"/>
      <c r="E1540" s="184"/>
      <c r="F1540" s="184"/>
    </row>
    <row r="1541" spans="1:7" s="181" customFormat="1" ht="14.25" customHeight="1" x14ac:dyDescent="0.2">
      <c r="A1541" s="111" t="s">
        <v>165</v>
      </c>
      <c r="B1541" s="202" t="s">
        <v>688</v>
      </c>
      <c r="C1541" s="203"/>
      <c r="D1541" s="114"/>
      <c r="E1541" s="113"/>
      <c r="F1541" s="184"/>
    </row>
    <row r="1542" spans="1:7" s="181" customFormat="1" ht="14.25" customHeight="1" x14ac:dyDescent="0.2">
      <c r="A1542" s="175" t="s">
        <v>197</v>
      </c>
      <c r="B1542" s="112" t="s">
        <v>689</v>
      </c>
      <c r="C1542" s="182">
        <f>312+359+10</f>
        <v>681</v>
      </c>
      <c r="D1542" s="183" t="s">
        <v>26</v>
      </c>
      <c r="E1542" s="184"/>
      <c r="F1542" s="184">
        <f t="shared" ref="F1542:F1554" si="51">C1542*E1542</f>
        <v>0</v>
      </c>
    </row>
    <row r="1543" spans="1:7" s="181" customFormat="1" ht="14.25" customHeight="1" x14ac:dyDescent="0.2">
      <c r="A1543" s="175" t="s">
        <v>199</v>
      </c>
      <c r="B1543" s="112" t="s">
        <v>690</v>
      </c>
      <c r="C1543" s="182">
        <f>109+61+145+6+64</f>
        <v>385</v>
      </c>
      <c r="D1543" s="183" t="s">
        <v>26</v>
      </c>
      <c r="E1543" s="184"/>
      <c r="F1543" s="184">
        <f t="shared" si="51"/>
        <v>0</v>
      </c>
    </row>
    <row r="1544" spans="1:7" s="181" customFormat="1" ht="14.25" customHeight="1" x14ac:dyDescent="0.2">
      <c r="A1544" s="175" t="s">
        <v>201</v>
      </c>
      <c r="B1544" s="112" t="s">
        <v>691</v>
      </c>
      <c r="C1544" s="182">
        <v>20</v>
      </c>
      <c r="D1544" s="183" t="s">
        <v>26</v>
      </c>
      <c r="E1544" s="184"/>
      <c r="F1544" s="184">
        <f t="shared" si="51"/>
        <v>0</v>
      </c>
    </row>
    <row r="1545" spans="1:7" s="181" customFormat="1" ht="14.25" customHeight="1" x14ac:dyDescent="0.2">
      <c r="A1545" s="175" t="s">
        <v>174</v>
      </c>
      <c r="B1545" s="112" t="s">
        <v>692</v>
      </c>
      <c r="C1545" s="182">
        <v>70</v>
      </c>
      <c r="D1545" s="183" t="s">
        <v>26</v>
      </c>
      <c r="E1545" s="184"/>
      <c r="F1545" s="184">
        <f t="shared" si="51"/>
        <v>0</v>
      </c>
    </row>
    <row r="1546" spans="1:7" s="181" customFormat="1" ht="14.25" customHeight="1" x14ac:dyDescent="0.2">
      <c r="A1546" s="175" t="s">
        <v>204</v>
      </c>
      <c r="B1546" s="112" t="s">
        <v>693</v>
      </c>
      <c r="C1546" s="182">
        <v>15</v>
      </c>
      <c r="D1546" s="183" t="s">
        <v>26</v>
      </c>
      <c r="E1546" s="184"/>
      <c r="F1546" s="184">
        <f t="shared" si="51"/>
        <v>0</v>
      </c>
    </row>
    <row r="1547" spans="1:7" s="181" customFormat="1" ht="14.25" customHeight="1" x14ac:dyDescent="0.2">
      <c r="A1547" s="188" t="s">
        <v>253</v>
      </c>
      <c r="B1547" s="112" t="s">
        <v>694</v>
      </c>
      <c r="C1547" s="182">
        <v>2</v>
      </c>
      <c r="D1547" s="183" t="s">
        <v>26</v>
      </c>
      <c r="E1547" s="184"/>
      <c r="F1547" s="184">
        <f t="shared" si="51"/>
        <v>0</v>
      </c>
    </row>
    <row r="1548" spans="1:7" s="181" customFormat="1" ht="14.25" customHeight="1" x14ac:dyDescent="0.2">
      <c r="A1548" s="188" t="s">
        <v>255</v>
      </c>
      <c r="B1548" s="112" t="s">
        <v>695</v>
      </c>
      <c r="C1548" s="182">
        <v>330</v>
      </c>
      <c r="D1548" s="183" t="s">
        <v>26</v>
      </c>
      <c r="E1548" s="184"/>
      <c r="F1548" s="184">
        <f t="shared" si="51"/>
        <v>0</v>
      </c>
    </row>
    <row r="1549" spans="1:7" s="181" customFormat="1" ht="14.25" customHeight="1" x14ac:dyDescent="0.2">
      <c r="A1549" s="188" t="s">
        <v>34</v>
      </c>
      <c r="B1549" s="112" t="s">
        <v>696</v>
      </c>
      <c r="C1549" s="182">
        <v>260</v>
      </c>
      <c r="D1549" s="183" t="s">
        <v>26</v>
      </c>
      <c r="E1549" s="184"/>
      <c r="F1549" s="184">
        <f t="shared" si="51"/>
        <v>0</v>
      </c>
    </row>
    <row r="1550" spans="1:7" s="181" customFormat="1" ht="14.25" customHeight="1" x14ac:dyDescent="0.2">
      <c r="A1550" s="188" t="s">
        <v>36</v>
      </c>
      <c r="B1550" s="112" t="s">
        <v>697</v>
      </c>
      <c r="C1550" s="182">
        <v>193</v>
      </c>
      <c r="D1550" s="183" t="s">
        <v>26</v>
      </c>
      <c r="E1550" s="184"/>
      <c r="F1550" s="184">
        <f t="shared" si="51"/>
        <v>0</v>
      </c>
    </row>
    <row r="1551" spans="1:7" s="181" customFormat="1" ht="14.25" customHeight="1" x14ac:dyDescent="0.2">
      <c r="A1551" s="188" t="s">
        <v>60</v>
      </c>
      <c r="B1551" s="112" t="s">
        <v>698</v>
      </c>
      <c r="C1551" s="182">
        <v>67</v>
      </c>
      <c r="D1551" s="183" t="s">
        <v>26</v>
      </c>
      <c r="E1551" s="184"/>
      <c r="F1551" s="184">
        <f t="shared" si="51"/>
        <v>0</v>
      </c>
    </row>
    <row r="1552" spans="1:7" s="181" customFormat="1" ht="14.25" customHeight="1" x14ac:dyDescent="0.2">
      <c r="A1552" s="188" t="s">
        <v>40</v>
      </c>
      <c r="B1552" s="112" t="s">
        <v>699</v>
      </c>
      <c r="C1552" s="182">
        <v>55</v>
      </c>
      <c r="D1552" s="183" t="s">
        <v>26</v>
      </c>
      <c r="E1552" s="184"/>
      <c r="F1552" s="184">
        <f t="shared" si="51"/>
        <v>0</v>
      </c>
    </row>
    <row r="1553" spans="1:7" s="181" customFormat="1" ht="14.25" customHeight="1" x14ac:dyDescent="0.2">
      <c r="A1553" s="188" t="s">
        <v>42</v>
      </c>
      <c r="B1553" s="112" t="s">
        <v>700</v>
      </c>
      <c r="C1553" s="182">
        <v>52</v>
      </c>
      <c r="D1553" s="183" t="s">
        <v>26</v>
      </c>
      <c r="E1553" s="184"/>
      <c r="F1553" s="184">
        <f t="shared" si="51"/>
        <v>0</v>
      </c>
    </row>
    <row r="1554" spans="1:7" s="181" customFormat="1" ht="14.25" customHeight="1" x14ac:dyDescent="0.2">
      <c r="A1554" s="175" t="s">
        <v>64</v>
      </c>
      <c r="B1554" s="112" t="s">
        <v>701</v>
      </c>
      <c r="C1554" s="182">
        <f>359+312</f>
        <v>671</v>
      </c>
      <c r="D1554" s="183" t="s">
        <v>26</v>
      </c>
      <c r="E1554" s="184"/>
      <c r="F1554" s="184">
        <f t="shared" si="51"/>
        <v>0</v>
      </c>
    </row>
    <row r="1555" spans="1:7" s="181" customFormat="1" ht="14.25" customHeight="1" x14ac:dyDescent="0.2">
      <c r="A1555" s="175" t="s">
        <v>66</v>
      </c>
      <c r="B1555" s="112" t="s">
        <v>702</v>
      </c>
      <c r="C1555" s="203"/>
      <c r="D1555" s="114"/>
      <c r="E1555" s="113"/>
      <c r="F1555" s="184"/>
    </row>
    <row r="1556" spans="1:7" s="181" customFormat="1" ht="14.25" customHeight="1" x14ac:dyDescent="0.2">
      <c r="A1556" s="175" t="s">
        <v>68</v>
      </c>
      <c r="B1556" s="112" t="s">
        <v>703</v>
      </c>
      <c r="C1556" s="182">
        <v>17</v>
      </c>
      <c r="D1556" s="183" t="s">
        <v>26</v>
      </c>
      <c r="E1556" s="184"/>
      <c r="F1556" s="184">
        <f>C1556*E1556</f>
        <v>0</v>
      </c>
    </row>
    <row r="1557" spans="1:7" s="181" customFormat="1" ht="14.25" customHeight="1" x14ac:dyDescent="0.2">
      <c r="A1557" s="175" t="s">
        <v>70</v>
      </c>
      <c r="B1557" s="185" t="s">
        <v>704</v>
      </c>
      <c r="C1557" s="186">
        <v>14</v>
      </c>
      <c r="D1557" s="189" t="s">
        <v>26</v>
      </c>
      <c r="E1557" s="184"/>
      <c r="F1557" s="184">
        <f>C1557*E1557</f>
        <v>0</v>
      </c>
    </row>
    <row r="1558" spans="1:7" s="181" customFormat="1" ht="14.25" customHeight="1" x14ac:dyDescent="0.2">
      <c r="A1558" s="175" t="s">
        <v>72</v>
      </c>
      <c r="B1558" s="185" t="s">
        <v>705</v>
      </c>
      <c r="C1558" s="186"/>
      <c r="D1558" s="189"/>
      <c r="E1558" s="184"/>
      <c r="F1558" s="184"/>
    </row>
    <row r="1559" spans="1:7" s="181" customFormat="1" ht="14.25" customHeight="1" x14ac:dyDescent="0.2">
      <c r="A1559" s="175" t="s">
        <v>74</v>
      </c>
      <c r="B1559" s="185" t="s">
        <v>706</v>
      </c>
      <c r="C1559" s="186">
        <v>7</v>
      </c>
      <c r="D1559" s="189" t="s">
        <v>26</v>
      </c>
      <c r="E1559" s="184"/>
      <c r="F1559" s="184">
        <f>C1559*E1559</f>
        <v>0</v>
      </c>
    </row>
    <row r="1560" spans="1:7" s="181" customFormat="1" ht="14.25" customHeight="1" x14ac:dyDescent="0.2">
      <c r="A1560" s="175"/>
      <c r="B1560" s="185" t="s">
        <v>707</v>
      </c>
      <c r="C1560" s="186"/>
      <c r="D1560" s="189"/>
      <c r="E1560" s="184"/>
      <c r="F1560" s="184"/>
    </row>
    <row r="1561" spans="1:7" s="181" customFormat="1" ht="14.25" customHeight="1" x14ac:dyDescent="0.2">
      <c r="A1561" s="175" t="s">
        <v>76</v>
      </c>
      <c r="B1561" s="112" t="s">
        <v>708</v>
      </c>
      <c r="C1561" s="182">
        <v>3500</v>
      </c>
      <c r="D1561" s="183" t="s">
        <v>590</v>
      </c>
      <c r="E1561" s="184"/>
      <c r="F1561" s="184">
        <f>C1561*E1561</f>
        <v>0</v>
      </c>
    </row>
    <row r="1562" spans="1:7" s="181" customFormat="1" ht="14.25" customHeight="1" x14ac:dyDescent="0.2">
      <c r="A1562" s="175" t="s">
        <v>78</v>
      </c>
      <c r="B1562" s="112" t="s">
        <v>709</v>
      </c>
      <c r="C1562" s="182">
        <v>27</v>
      </c>
      <c r="D1562" s="183" t="s">
        <v>26</v>
      </c>
      <c r="E1562" s="184"/>
      <c r="F1562" s="184">
        <f>C1562*E1562</f>
        <v>0</v>
      </c>
    </row>
    <row r="1563" spans="1:7" s="181" customFormat="1" ht="14.25" customHeight="1" x14ac:dyDescent="0.2">
      <c r="A1563" s="175" t="s">
        <v>80</v>
      </c>
      <c r="B1563" s="112" t="s">
        <v>710</v>
      </c>
      <c r="C1563" s="182">
        <v>26</v>
      </c>
      <c r="D1563" s="183" t="s">
        <v>26</v>
      </c>
      <c r="E1563" s="184"/>
      <c r="F1563" s="184">
        <f>C1563*E1563</f>
        <v>0</v>
      </c>
    </row>
    <row r="1564" spans="1:7" s="181" customFormat="1" ht="14.25" customHeight="1" x14ac:dyDescent="0.2">
      <c r="A1564" s="188" t="s">
        <v>82</v>
      </c>
      <c r="B1564" s="112" t="s">
        <v>711</v>
      </c>
      <c r="C1564" s="182">
        <v>1</v>
      </c>
      <c r="D1564" s="183" t="s">
        <v>26</v>
      </c>
      <c r="E1564" s="184"/>
      <c r="F1564" s="184">
        <f>C1564*E1564</f>
        <v>0</v>
      </c>
      <c r="G1564" s="192">
        <f>SUM(F1542:F1564)</f>
        <v>0</v>
      </c>
    </row>
    <row r="1565" spans="1:7" s="181" customFormat="1" ht="14.25" customHeight="1" x14ac:dyDescent="0.2">
      <c r="A1565" s="175"/>
      <c r="B1565" s="112"/>
      <c r="C1565" s="182"/>
      <c r="D1565" s="183"/>
      <c r="E1565" s="184"/>
      <c r="F1565" s="184"/>
    </row>
    <row r="1566" spans="1:7" s="181" customFormat="1" ht="14.25" customHeight="1" x14ac:dyDescent="0.2">
      <c r="A1566" s="175"/>
      <c r="B1566" s="331" t="s">
        <v>712</v>
      </c>
      <c r="C1566" s="331"/>
      <c r="D1566" s="331"/>
      <c r="E1566" s="331"/>
      <c r="F1566" s="193" t="s">
        <v>292</v>
      </c>
      <c r="G1566" s="196">
        <f>SUM(F1542:F1564)</f>
        <v>0</v>
      </c>
    </row>
    <row r="1567" spans="1:7" s="181" customFormat="1" ht="14.25" customHeight="1" x14ac:dyDescent="0.2">
      <c r="A1567" s="175"/>
      <c r="B1567" s="200"/>
      <c r="C1567" s="203"/>
      <c r="D1567" s="114"/>
      <c r="E1567" s="113"/>
      <c r="F1567" s="193"/>
      <c r="G1567" s="196"/>
    </row>
    <row r="1568" spans="1:7" s="181" customFormat="1" ht="14.25" customHeight="1" x14ac:dyDescent="0.2">
      <c r="A1568" s="175"/>
      <c r="B1568" s="331" t="s">
        <v>713</v>
      </c>
      <c r="C1568" s="331"/>
      <c r="D1568" s="331"/>
      <c r="E1568" s="331"/>
      <c r="F1568" s="115" t="s">
        <v>292</v>
      </c>
      <c r="G1568" s="196">
        <f>SUM(G1566+G1538+G1533+G1426+G1364+G1275)</f>
        <v>0</v>
      </c>
    </row>
    <row r="1569" spans="1:11" s="181" customFormat="1" ht="14.25" customHeight="1" x14ac:dyDescent="0.2">
      <c r="A1569" s="175"/>
      <c r="B1569" s="200"/>
      <c r="C1569" s="203"/>
      <c r="D1569" s="114"/>
      <c r="E1569" s="113"/>
      <c r="F1569" s="193"/>
      <c r="G1569" s="196"/>
    </row>
    <row r="1570" spans="1:11" s="181" customFormat="1" ht="81" customHeight="1" x14ac:dyDescent="0.2">
      <c r="A1570" s="111" t="s">
        <v>714</v>
      </c>
      <c r="B1570" s="190" t="s">
        <v>715</v>
      </c>
      <c r="C1570" s="182">
        <v>1</v>
      </c>
      <c r="D1570" s="183" t="s">
        <v>26</v>
      </c>
      <c r="E1570" s="184"/>
      <c r="F1570" s="184">
        <f>C1570*E1570</f>
        <v>0</v>
      </c>
      <c r="G1570" s="192">
        <f>SUM(F1570)</f>
        <v>0</v>
      </c>
    </row>
    <row r="1571" spans="1:11" s="181" customFormat="1" ht="14.25" customHeight="1" x14ac:dyDescent="0.2">
      <c r="A1571" s="175"/>
      <c r="B1571" s="112"/>
      <c r="C1571" s="203"/>
      <c r="D1571" s="114"/>
      <c r="E1571" s="113"/>
      <c r="F1571" s="184"/>
    </row>
    <row r="1572" spans="1:11" s="181" customFormat="1" ht="14.25" customHeight="1" x14ac:dyDescent="0.2">
      <c r="A1572" s="175"/>
      <c r="B1572" s="331" t="s">
        <v>716</v>
      </c>
      <c r="C1572" s="331"/>
      <c r="D1572" s="331"/>
      <c r="E1572" s="331"/>
      <c r="F1572" s="193" t="s">
        <v>292</v>
      </c>
      <c r="G1572" s="196">
        <f>F1570</f>
        <v>0</v>
      </c>
    </row>
    <row r="1573" spans="1:11" s="181" customFormat="1" ht="14.25" customHeight="1" x14ac:dyDescent="0.2">
      <c r="A1573" s="175"/>
      <c r="B1573" s="200"/>
      <c r="C1573" s="203"/>
      <c r="D1573" s="114"/>
      <c r="E1573" s="113"/>
      <c r="F1573" s="193"/>
      <c r="G1573" s="196"/>
    </row>
    <row r="1574" spans="1:11" s="181" customFormat="1" ht="14.25" customHeight="1" x14ac:dyDescent="0.2">
      <c r="A1574" s="175"/>
      <c r="B1574" s="200"/>
      <c r="C1574" s="203"/>
      <c r="D1574" s="114"/>
      <c r="E1574" s="113"/>
      <c r="F1574" s="193"/>
      <c r="G1574" s="196"/>
    </row>
    <row r="1575" spans="1:11" s="181" customFormat="1" ht="14.25" customHeight="1" x14ac:dyDescent="0.2">
      <c r="A1575" s="175"/>
      <c r="B1575" s="331" t="s">
        <v>717</v>
      </c>
      <c r="C1575" s="331"/>
      <c r="D1575" s="331"/>
      <c r="E1575" s="331"/>
      <c r="F1575" s="115" t="s">
        <v>292</v>
      </c>
      <c r="G1575" s="196">
        <f>G1572+G1566+G1538+G1533+G1426+G1364+G1275</f>
        <v>0</v>
      </c>
    </row>
    <row r="1576" spans="1:11" s="181" customFormat="1" ht="14.25" customHeight="1" x14ac:dyDescent="0.2">
      <c r="A1576" s="175"/>
      <c r="B1576" s="200"/>
      <c r="C1576" s="203"/>
      <c r="D1576" s="114"/>
      <c r="E1576" s="113"/>
      <c r="F1576" s="193"/>
      <c r="G1576" s="196"/>
    </row>
    <row r="1577" spans="1:11" s="60" customFormat="1" ht="14.25" customHeight="1" x14ac:dyDescent="0.2">
      <c r="A1577" s="74"/>
      <c r="B1577" s="101"/>
      <c r="C1577" s="101"/>
      <c r="D1577" s="101"/>
      <c r="E1577" s="101"/>
      <c r="F1577" s="41"/>
      <c r="G1577" s="61"/>
      <c r="H1577" s="59"/>
      <c r="I1577" s="59"/>
      <c r="J1577" s="59"/>
      <c r="K1577" s="59"/>
    </row>
    <row r="1578" spans="1:11" s="60" customFormat="1" ht="14.25" customHeight="1" x14ac:dyDescent="0.2">
      <c r="A1578" s="74"/>
      <c r="B1578" s="101"/>
      <c r="C1578" s="101"/>
      <c r="D1578" s="101"/>
      <c r="E1578" s="101"/>
      <c r="F1578" s="41"/>
      <c r="G1578" s="61"/>
      <c r="H1578" s="59"/>
      <c r="I1578" s="59"/>
      <c r="J1578" s="59"/>
      <c r="K1578" s="59"/>
    </row>
    <row r="1579" spans="1:11" s="60" customFormat="1" ht="14.25" customHeight="1" x14ac:dyDescent="0.2">
      <c r="A1579" s="74"/>
      <c r="B1579" s="101"/>
      <c r="C1579" s="101"/>
      <c r="D1579" s="101"/>
      <c r="E1579" s="101"/>
      <c r="F1579" s="41"/>
      <c r="G1579" s="61"/>
      <c r="H1579" s="59"/>
      <c r="I1579" s="59"/>
      <c r="J1579" s="59"/>
      <c r="K1579" s="59"/>
    </row>
    <row r="1580" spans="1:11" s="60" customFormat="1" ht="15" x14ac:dyDescent="0.25">
      <c r="A1580" s="204"/>
      <c r="B1580" s="205"/>
      <c r="C1580" s="206"/>
      <c r="D1580" s="207"/>
      <c r="E1580" s="208"/>
      <c r="F1580" s="209"/>
      <c r="G1580" s="210"/>
      <c r="H1580" s="59"/>
      <c r="J1580" s="59"/>
      <c r="K1580" s="59"/>
    </row>
    <row r="1581" spans="1:11" s="60" customFormat="1" ht="15.75" x14ac:dyDescent="0.25">
      <c r="A1581" s="204"/>
      <c r="B1581" s="211" t="s">
        <v>718</v>
      </c>
      <c r="C1581" s="206"/>
      <c r="D1581" s="207"/>
      <c r="E1581" s="208"/>
      <c r="F1581" s="209"/>
      <c r="G1581" s="210"/>
      <c r="H1581" s="59"/>
      <c r="J1581" s="59"/>
      <c r="K1581" s="59"/>
    </row>
    <row r="1582" spans="1:11" s="215" customFormat="1" ht="15.95" customHeight="1" x14ac:dyDescent="0.25">
      <c r="A1582" s="204"/>
      <c r="B1582" s="335" t="s">
        <v>719</v>
      </c>
      <c r="C1582" s="335"/>
      <c r="D1582" s="335"/>
      <c r="E1582" s="208"/>
      <c r="F1582" s="212" t="s">
        <v>292</v>
      </c>
      <c r="G1582" s="213">
        <f>G367</f>
        <v>0</v>
      </c>
      <c r="H1582" s="214"/>
      <c r="I1582" s="214"/>
      <c r="J1582" s="214"/>
      <c r="K1582" s="214"/>
    </row>
    <row r="1583" spans="1:11" s="215" customFormat="1" ht="15.95" customHeight="1" x14ac:dyDescent="0.25">
      <c r="A1583" s="204"/>
      <c r="B1583" s="335" t="s">
        <v>373</v>
      </c>
      <c r="C1583" s="335"/>
      <c r="D1583" s="207"/>
      <c r="E1583" s="208"/>
      <c r="F1583" s="212" t="s">
        <v>292</v>
      </c>
      <c r="G1583" s="213">
        <f>G449</f>
        <v>0</v>
      </c>
      <c r="H1583" s="214"/>
      <c r="I1583" s="214"/>
      <c r="J1583" s="214"/>
      <c r="K1583" s="214"/>
    </row>
    <row r="1584" spans="1:11" s="215" customFormat="1" ht="15.95" customHeight="1" x14ac:dyDescent="0.25">
      <c r="A1584" s="204"/>
      <c r="B1584" s="335" t="s">
        <v>720</v>
      </c>
      <c r="C1584" s="335"/>
      <c r="D1584" s="207"/>
      <c r="E1584" s="208"/>
      <c r="F1584" s="212" t="s">
        <v>292</v>
      </c>
      <c r="G1584" s="213">
        <f>G524</f>
        <v>0</v>
      </c>
      <c r="H1584" s="214"/>
      <c r="I1584" s="214"/>
      <c r="J1584" s="214"/>
      <c r="K1584" s="214"/>
    </row>
    <row r="1585" spans="1:11" s="215" customFormat="1" ht="15.95" customHeight="1" x14ac:dyDescent="0.25">
      <c r="A1585" s="204"/>
      <c r="B1585" s="335" t="s">
        <v>721</v>
      </c>
      <c r="C1585" s="335"/>
      <c r="D1585" s="207"/>
      <c r="E1585" s="208"/>
      <c r="F1585" s="212" t="s">
        <v>292</v>
      </c>
      <c r="G1585" s="213">
        <f>G589</f>
        <v>0</v>
      </c>
      <c r="H1585" s="214"/>
      <c r="I1585" s="214"/>
      <c r="J1585" s="214"/>
      <c r="K1585" s="214"/>
    </row>
    <row r="1586" spans="1:11" s="215" customFormat="1" ht="15.95" customHeight="1" x14ac:dyDescent="0.25">
      <c r="A1586" s="204"/>
      <c r="B1586" s="335" t="s">
        <v>722</v>
      </c>
      <c r="C1586" s="335"/>
      <c r="D1586" s="335"/>
      <c r="E1586" s="335"/>
      <c r="F1586" s="212" t="s">
        <v>292</v>
      </c>
      <c r="G1586" s="213">
        <f>G653</f>
        <v>0</v>
      </c>
      <c r="H1586" s="214"/>
      <c r="I1586" s="214"/>
      <c r="J1586" s="214"/>
      <c r="K1586" s="214"/>
    </row>
    <row r="1587" spans="1:11" s="215" customFormat="1" ht="15.95" customHeight="1" x14ac:dyDescent="0.25">
      <c r="A1587" s="204"/>
      <c r="B1587" s="335" t="s">
        <v>419</v>
      </c>
      <c r="C1587" s="335"/>
      <c r="D1587" s="335"/>
      <c r="E1587" s="208"/>
      <c r="F1587" s="212" t="s">
        <v>292</v>
      </c>
      <c r="G1587" s="213">
        <f>G747</f>
        <v>0</v>
      </c>
      <c r="H1587" s="214"/>
      <c r="I1587" s="214"/>
      <c r="J1587" s="214"/>
      <c r="K1587" s="214"/>
    </row>
    <row r="1588" spans="1:11" s="60" customFormat="1" ht="29.25" customHeight="1" x14ac:dyDescent="0.25">
      <c r="A1588" s="204"/>
      <c r="B1588" s="335" t="s">
        <v>723</v>
      </c>
      <c r="C1588" s="335"/>
      <c r="D1588" s="335"/>
      <c r="E1588" s="208"/>
      <c r="F1588" s="212" t="s">
        <v>292</v>
      </c>
      <c r="G1588" s="213">
        <f>G778</f>
        <v>0</v>
      </c>
      <c r="H1588" s="59"/>
      <c r="I1588" s="59"/>
      <c r="J1588" s="59"/>
      <c r="K1588" s="59"/>
    </row>
    <row r="1589" spans="1:11" s="215" customFormat="1" ht="18" customHeight="1" x14ac:dyDescent="0.25">
      <c r="A1589" s="204"/>
      <c r="B1589" s="335" t="s">
        <v>724</v>
      </c>
      <c r="C1589" s="335"/>
      <c r="D1589" s="335"/>
      <c r="E1589" s="335"/>
      <c r="F1589" s="212" t="s">
        <v>292</v>
      </c>
      <c r="G1589" s="213">
        <f>G809</f>
        <v>0</v>
      </c>
      <c r="H1589" s="214"/>
      <c r="I1589" s="214"/>
      <c r="J1589" s="214"/>
      <c r="K1589" s="214"/>
    </row>
    <row r="1590" spans="1:11" s="215" customFormat="1" ht="29.25" customHeight="1" x14ac:dyDescent="0.25">
      <c r="A1590" s="204"/>
      <c r="B1590" s="335" t="s">
        <v>725</v>
      </c>
      <c r="C1590" s="335"/>
      <c r="D1590" s="335"/>
      <c r="E1590" s="335"/>
      <c r="F1590" s="212" t="s">
        <v>292</v>
      </c>
      <c r="G1590" s="213">
        <f>G842</f>
        <v>0</v>
      </c>
      <c r="H1590" s="214"/>
      <c r="I1590" s="214"/>
      <c r="J1590" s="214"/>
      <c r="K1590" s="214"/>
    </row>
    <row r="1591" spans="1:11" s="60" customFormat="1" ht="32.1" customHeight="1" x14ac:dyDescent="0.25">
      <c r="A1591" s="204"/>
      <c r="B1591" s="335" t="s">
        <v>726</v>
      </c>
      <c r="C1591" s="335"/>
      <c r="D1591" s="335"/>
      <c r="E1591" s="208"/>
      <c r="F1591" s="212" t="s">
        <v>292</v>
      </c>
      <c r="G1591" s="213">
        <f>G883</f>
        <v>0</v>
      </c>
      <c r="H1591" s="59"/>
      <c r="I1591" s="59"/>
      <c r="J1591" s="59"/>
      <c r="K1591" s="59"/>
    </row>
    <row r="1592" spans="1:11" s="60" customFormat="1" ht="32.1" customHeight="1" x14ac:dyDescent="0.25">
      <c r="A1592" s="204"/>
      <c r="B1592" s="335" t="s">
        <v>726</v>
      </c>
      <c r="C1592" s="335"/>
      <c r="D1592" s="335"/>
      <c r="E1592" s="208"/>
      <c r="F1592" s="212" t="s">
        <v>292</v>
      </c>
      <c r="G1592" s="213">
        <f>G923</f>
        <v>0</v>
      </c>
      <c r="H1592" s="59"/>
      <c r="I1592" s="59"/>
      <c r="J1592" s="59"/>
      <c r="K1592" s="59"/>
    </row>
    <row r="1593" spans="1:11" s="215" customFormat="1" ht="32.1" customHeight="1" x14ac:dyDescent="0.25">
      <c r="A1593" s="204"/>
      <c r="B1593" s="335" t="s">
        <v>727</v>
      </c>
      <c r="C1593" s="335"/>
      <c r="D1593" s="335"/>
      <c r="E1593" s="208"/>
      <c r="F1593" s="212" t="s">
        <v>292</v>
      </c>
      <c r="G1593" s="213">
        <f>G962</f>
        <v>0</v>
      </c>
      <c r="H1593" s="214"/>
      <c r="I1593" s="214"/>
      <c r="J1593" s="214"/>
      <c r="K1593" s="214"/>
    </row>
    <row r="1594" spans="1:11" s="215" customFormat="1" ht="32.1" customHeight="1" x14ac:dyDescent="0.25">
      <c r="A1594" s="204"/>
      <c r="B1594" s="335" t="s">
        <v>727</v>
      </c>
      <c r="C1594" s="335"/>
      <c r="D1594" s="335"/>
      <c r="E1594" s="208"/>
      <c r="F1594" s="212" t="s">
        <v>292</v>
      </c>
      <c r="G1594" s="213">
        <f>G1000</f>
        <v>0</v>
      </c>
      <c r="H1594" s="214"/>
      <c r="I1594" s="214"/>
      <c r="J1594" s="214"/>
      <c r="K1594" s="214"/>
    </row>
    <row r="1595" spans="1:11" s="215" customFormat="1" ht="18" customHeight="1" x14ac:dyDescent="0.25">
      <c r="A1595" s="204"/>
      <c r="B1595" s="336" t="s">
        <v>728</v>
      </c>
      <c r="C1595" s="336"/>
      <c r="D1595" s="336"/>
      <c r="E1595" s="336"/>
      <c r="F1595" s="212" t="s">
        <v>292</v>
      </c>
      <c r="G1595" s="213">
        <f>G1031</f>
        <v>0</v>
      </c>
      <c r="H1595" s="214"/>
      <c r="I1595" s="214"/>
      <c r="J1595" s="214"/>
      <c r="K1595" s="214"/>
    </row>
    <row r="1596" spans="1:11" s="215" customFormat="1" ht="18" customHeight="1" x14ac:dyDescent="0.25">
      <c r="A1596" s="204"/>
      <c r="B1596" s="335" t="s">
        <v>729</v>
      </c>
      <c r="C1596" s="335"/>
      <c r="D1596" s="207"/>
      <c r="E1596" s="208"/>
      <c r="F1596" s="212" t="s">
        <v>292</v>
      </c>
      <c r="G1596" s="213">
        <f>G1068</f>
        <v>0</v>
      </c>
      <c r="H1596" s="214"/>
      <c r="I1596" s="214"/>
      <c r="J1596" s="214"/>
      <c r="K1596" s="214"/>
    </row>
    <row r="1597" spans="1:11" s="215" customFormat="1" ht="18" customHeight="1" x14ac:dyDescent="0.25">
      <c r="A1597" s="204"/>
      <c r="B1597" s="335" t="s">
        <v>730</v>
      </c>
      <c r="C1597" s="335"/>
      <c r="D1597" s="207"/>
      <c r="E1597" s="208"/>
      <c r="F1597" s="212" t="s">
        <v>292</v>
      </c>
      <c r="G1597" s="213">
        <f>G1085</f>
        <v>0</v>
      </c>
      <c r="H1597" s="214"/>
      <c r="I1597" s="214"/>
      <c r="J1597" s="214"/>
      <c r="K1597" s="214"/>
    </row>
    <row r="1598" spans="1:11" s="215" customFormat="1" ht="32.1" customHeight="1" x14ac:dyDescent="0.25">
      <c r="A1598" s="216"/>
      <c r="B1598" s="337" t="s">
        <v>731</v>
      </c>
      <c r="C1598" s="337"/>
      <c r="D1598" s="337"/>
      <c r="E1598" s="217"/>
      <c r="F1598" s="212" t="s">
        <v>292</v>
      </c>
      <c r="G1598" s="218">
        <f>G1117</f>
        <v>0</v>
      </c>
      <c r="H1598" s="214"/>
      <c r="I1598" s="214"/>
      <c r="J1598" s="214"/>
      <c r="K1598" s="214"/>
    </row>
    <row r="1599" spans="1:11" s="215" customFormat="1" ht="32.1" customHeight="1" x14ac:dyDescent="0.25">
      <c r="A1599" s="216"/>
      <c r="B1599" s="337" t="s">
        <v>546</v>
      </c>
      <c r="C1599" s="337"/>
      <c r="D1599" s="337"/>
      <c r="E1599" s="217"/>
      <c r="F1599" s="212" t="s">
        <v>292</v>
      </c>
      <c r="G1599" s="218">
        <f>G1153</f>
        <v>0</v>
      </c>
      <c r="H1599" s="214"/>
      <c r="I1599" s="214"/>
      <c r="J1599" s="214"/>
      <c r="K1599" s="214"/>
    </row>
    <row r="1600" spans="1:11" s="215" customFormat="1" ht="32.1" customHeight="1" x14ac:dyDescent="0.25">
      <c r="A1600" s="216"/>
      <c r="B1600" s="337" t="s">
        <v>552</v>
      </c>
      <c r="C1600" s="337"/>
      <c r="D1600" s="337"/>
      <c r="E1600" s="337"/>
      <c r="F1600" s="212" t="s">
        <v>292</v>
      </c>
      <c r="G1600" s="218">
        <f>G1190</f>
        <v>0</v>
      </c>
      <c r="H1600" s="214"/>
      <c r="I1600" s="214"/>
      <c r="J1600" s="214"/>
      <c r="K1600" s="214"/>
    </row>
    <row r="1601" spans="1:11" s="215" customFormat="1" ht="18" customHeight="1" x14ac:dyDescent="0.25">
      <c r="A1601" s="204"/>
      <c r="B1601" s="335" t="s">
        <v>560</v>
      </c>
      <c r="C1601" s="335"/>
      <c r="D1601" s="207"/>
      <c r="E1601" s="208"/>
      <c r="F1601" s="212" t="s">
        <v>292</v>
      </c>
      <c r="G1601" s="213">
        <f>G1215</f>
        <v>0</v>
      </c>
      <c r="H1601" s="214"/>
      <c r="I1601" s="214"/>
      <c r="J1601" s="214"/>
      <c r="K1601" s="214"/>
    </row>
    <row r="1602" spans="1:11" s="215" customFormat="1" ht="18" customHeight="1" x14ac:dyDescent="0.25">
      <c r="A1602" s="204"/>
      <c r="B1602" s="335" t="s">
        <v>560</v>
      </c>
      <c r="C1602" s="335"/>
      <c r="D1602" s="207"/>
      <c r="E1602" s="208"/>
      <c r="F1602" s="212" t="s">
        <v>292</v>
      </c>
      <c r="G1602" s="213">
        <f>G1240</f>
        <v>0</v>
      </c>
      <c r="H1602" s="214"/>
      <c r="I1602" s="214"/>
      <c r="J1602" s="214"/>
      <c r="K1602" s="214"/>
    </row>
    <row r="1603" spans="1:11" s="215" customFormat="1" ht="18" customHeight="1" x14ac:dyDescent="0.25">
      <c r="A1603" s="219"/>
      <c r="B1603" s="341" t="s">
        <v>732</v>
      </c>
      <c r="C1603" s="341"/>
      <c r="D1603" s="341"/>
      <c r="E1603" s="341"/>
      <c r="F1603" s="212" t="s">
        <v>292</v>
      </c>
      <c r="G1603" s="218">
        <f>G1568</f>
        <v>0</v>
      </c>
      <c r="H1603" s="214"/>
      <c r="I1603" s="214"/>
      <c r="J1603" s="214"/>
      <c r="K1603" s="214"/>
    </row>
    <row r="1604" spans="1:11" s="215" customFormat="1" ht="18" customHeight="1" x14ac:dyDescent="0.25">
      <c r="A1604" s="219"/>
      <c r="B1604" s="341" t="s">
        <v>733</v>
      </c>
      <c r="C1604" s="341"/>
      <c r="D1604" s="341"/>
      <c r="E1604" s="341"/>
      <c r="F1604" s="212" t="s">
        <v>292</v>
      </c>
      <c r="G1604" s="218">
        <f>G1572</f>
        <v>0</v>
      </c>
      <c r="H1604" s="214"/>
      <c r="I1604" s="220"/>
      <c r="J1604" s="214"/>
      <c r="K1604" s="214"/>
    </row>
    <row r="1605" spans="1:11" s="60" customFormat="1" x14ac:dyDescent="0.2">
      <c r="A1605" s="54"/>
      <c r="B1605" s="57"/>
      <c r="C1605" s="47"/>
      <c r="D1605" s="58"/>
      <c r="E1605" s="52"/>
      <c r="F1605" s="50"/>
      <c r="G1605" s="47"/>
      <c r="H1605" s="59"/>
      <c r="I1605" s="59"/>
      <c r="J1605" s="59"/>
      <c r="K1605" s="59"/>
    </row>
    <row r="1606" spans="1:11" s="215" customFormat="1" ht="15.95" customHeight="1" x14ac:dyDescent="0.25">
      <c r="A1606" s="219"/>
      <c r="B1606" s="338" t="s">
        <v>734</v>
      </c>
      <c r="C1606" s="338"/>
      <c r="D1606" s="338"/>
      <c r="E1606" s="338"/>
      <c r="F1606" s="221" t="s">
        <v>292</v>
      </c>
      <c r="G1606" s="218">
        <f>SUM(G1582:G1604)</f>
        <v>0</v>
      </c>
      <c r="H1606" s="214"/>
      <c r="I1606" s="222"/>
      <c r="J1606" s="214"/>
      <c r="K1606" s="214"/>
    </row>
    <row r="1607" spans="1:11" s="60" customFormat="1" x14ac:dyDescent="0.2">
      <c r="A1607" s="54"/>
      <c r="B1607" s="57"/>
      <c r="C1607" s="47"/>
      <c r="D1607" s="58"/>
      <c r="E1607" s="52"/>
      <c r="F1607" s="50"/>
      <c r="G1607" s="47"/>
      <c r="H1607" s="59"/>
      <c r="I1607" s="59"/>
      <c r="J1607" s="59"/>
      <c r="K1607" s="59"/>
    </row>
    <row r="1608" spans="1:11" s="60" customFormat="1" x14ac:dyDescent="0.2">
      <c r="A1608" s="54"/>
      <c r="B1608" s="57"/>
      <c r="C1608" s="47"/>
      <c r="D1608" s="58"/>
      <c r="E1608" s="52"/>
      <c r="F1608" s="50"/>
      <c r="G1608" s="47"/>
      <c r="H1608" s="59"/>
      <c r="I1608" s="59"/>
      <c r="J1608" s="59"/>
      <c r="K1608" s="59"/>
    </row>
    <row r="1609" spans="1:11" s="60" customFormat="1" x14ac:dyDescent="0.2">
      <c r="A1609" s="54"/>
      <c r="F1609" s="50"/>
      <c r="G1609" s="47"/>
      <c r="H1609" s="59"/>
      <c r="I1609" s="59"/>
      <c r="J1609" s="59"/>
      <c r="K1609" s="59"/>
    </row>
    <row r="1610" spans="1:11" s="60" customFormat="1" x14ac:dyDescent="0.2">
      <c r="A1610" s="54"/>
      <c r="B1610" s="57"/>
      <c r="C1610" s="47"/>
      <c r="D1610" s="58"/>
      <c r="E1610" s="52"/>
      <c r="F1610" s="50"/>
      <c r="G1610" s="47"/>
      <c r="H1610" s="59"/>
      <c r="I1610" s="59"/>
      <c r="J1610" s="59"/>
      <c r="K1610" s="59"/>
    </row>
    <row r="1611" spans="1:11" s="60" customFormat="1" x14ac:dyDescent="0.2">
      <c r="A1611" s="54"/>
      <c r="B1611" s="57"/>
      <c r="C1611" s="47"/>
      <c r="D1611" s="58"/>
      <c r="E1611" s="52"/>
      <c r="F1611" s="50"/>
      <c r="G1611" s="47"/>
      <c r="H1611" s="59"/>
      <c r="I1611" s="59"/>
      <c r="J1611" s="59"/>
      <c r="K1611" s="59"/>
    </row>
    <row r="1612" spans="1:11" s="60" customFormat="1" x14ac:dyDescent="0.2">
      <c r="A1612" s="54"/>
      <c r="B1612" s="57"/>
      <c r="C1612" s="47"/>
      <c r="D1612" s="58"/>
      <c r="E1612" s="52"/>
      <c r="F1612" s="50"/>
      <c r="G1612" s="47"/>
      <c r="H1612" s="59"/>
      <c r="I1612" s="59"/>
      <c r="J1612" s="59"/>
      <c r="K1612" s="59"/>
    </row>
    <row r="1613" spans="1:11" s="215" customFormat="1" ht="15.95" customHeight="1" x14ac:dyDescent="0.25">
      <c r="A1613" s="219"/>
      <c r="B1613" s="338" t="s">
        <v>734</v>
      </c>
      <c r="C1613" s="338"/>
      <c r="D1613" s="338"/>
      <c r="E1613" s="338"/>
      <c r="F1613" s="221" t="s">
        <v>292</v>
      </c>
      <c r="G1613" s="218">
        <f>G1606</f>
        <v>0</v>
      </c>
      <c r="H1613" s="214"/>
      <c r="I1613" s="220"/>
      <c r="J1613" s="214"/>
      <c r="K1613" s="214"/>
    </row>
    <row r="1614" spans="1:11" s="60" customFormat="1" x14ac:dyDescent="0.2">
      <c r="A1614" s="54"/>
      <c r="B1614" s="57"/>
      <c r="C1614" s="47"/>
      <c r="D1614" s="58"/>
      <c r="E1614" s="52"/>
      <c r="F1614" s="50"/>
      <c r="G1614" s="47"/>
      <c r="H1614" s="59"/>
      <c r="I1614" s="59"/>
      <c r="J1614" s="59"/>
      <c r="K1614" s="59"/>
    </row>
    <row r="1615" spans="1:11" s="215" customFormat="1" ht="15" x14ac:dyDescent="0.25">
      <c r="A1615" s="216"/>
      <c r="B1615" s="223" t="s">
        <v>735</v>
      </c>
      <c r="C1615" s="224"/>
      <c r="D1615" s="225"/>
      <c r="E1615" s="217"/>
      <c r="F1615" s="226"/>
      <c r="G1615" s="224"/>
      <c r="H1615" s="214"/>
      <c r="I1615" s="222"/>
      <c r="J1615" s="214"/>
      <c r="K1615" s="214"/>
    </row>
    <row r="1616" spans="1:11" s="215" customFormat="1" ht="15" x14ac:dyDescent="0.25">
      <c r="A1616" s="216" t="s">
        <v>197</v>
      </c>
      <c r="B1616" s="227" t="s">
        <v>736</v>
      </c>
      <c r="C1616" s="224">
        <v>1</v>
      </c>
      <c r="D1616" s="225" t="s">
        <v>737</v>
      </c>
      <c r="E1616" s="217"/>
      <c r="F1616" s="226">
        <f>C1616*E1616</f>
        <v>0</v>
      </c>
      <c r="G1616" s="218">
        <f>SUM(F1616)</f>
        <v>0</v>
      </c>
      <c r="H1616" s="218"/>
      <c r="I1616" s="214"/>
      <c r="J1616" s="214"/>
      <c r="K1616" s="214"/>
    </row>
    <row r="1617" spans="1:11" s="215" customFormat="1" ht="15" x14ac:dyDescent="0.25">
      <c r="A1617" s="216"/>
      <c r="B1617" s="227"/>
      <c r="C1617" s="224"/>
      <c r="D1617" s="225"/>
      <c r="E1617" s="217"/>
      <c r="F1617" s="226"/>
      <c r="G1617" s="224"/>
      <c r="H1617" s="214"/>
      <c r="I1617" s="214"/>
      <c r="J1617" s="214"/>
      <c r="K1617" s="214"/>
    </row>
    <row r="1618" spans="1:11" s="60" customFormat="1" ht="13.5" customHeight="1" x14ac:dyDescent="0.2">
      <c r="A1618" s="54"/>
      <c r="B1618" s="322" t="s">
        <v>738</v>
      </c>
      <c r="C1618" s="322"/>
      <c r="D1618" s="322"/>
      <c r="E1618" s="322"/>
      <c r="F1618" s="41" t="s">
        <v>292</v>
      </c>
      <c r="G1618" s="61">
        <f>SUM(G1616)</f>
        <v>0</v>
      </c>
      <c r="H1618" s="59"/>
      <c r="I1618" s="59"/>
      <c r="J1618" s="59"/>
      <c r="K1618" s="59"/>
    </row>
    <row r="1619" spans="1:11" s="215" customFormat="1" ht="15" x14ac:dyDescent="0.25">
      <c r="A1619" s="216"/>
      <c r="B1619" s="227"/>
      <c r="C1619" s="224"/>
      <c r="D1619" s="225"/>
      <c r="E1619" s="217"/>
      <c r="F1619" s="226"/>
      <c r="G1619" s="224"/>
      <c r="H1619" s="214"/>
      <c r="I1619" s="214"/>
      <c r="J1619" s="214"/>
      <c r="K1619" s="214"/>
    </row>
    <row r="1620" spans="1:11" s="230" customFormat="1" ht="14.25" x14ac:dyDescent="0.2">
      <c r="A1620" s="228"/>
      <c r="B1620" s="338" t="s">
        <v>739</v>
      </c>
      <c r="C1620" s="338"/>
      <c r="D1620" s="338"/>
      <c r="E1620" s="338"/>
      <c r="F1620" s="221" t="s">
        <v>292</v>
      </c>
      <c r="G1620" s="218">
        <f>G1606+G1618</f>
        <v>0</v>
      </c>
      <c r="H1620" s="229"/>
      <c r="I1620" s="229"/>
      <c r="J1620" s="229"/>
      <c r="K1620" s="229"/>
    </row>
    <row r="1621" spans="1:11" s="215" customFormat="1" ht="15" x14ac:dyDescent="0.25">
      <c r="A1621" s="216"/>
      <c r="B1621" s="227"/>
      <c r="C1621" s="224"/>
      <c r="D1621" s="225"/>
      <c r="E1621" s="217"/>
      <c r="F1621" s="226"/>
      <c r="G1621" s="224"/>
      <c r="H1621" s="214"/>
      <c r="I1621" s="214"/>
      <c r="J1621" s="214"/>
      <c r="K1621" s="214"/>
    </row>
    <row r="1622" spans="1:11" s="238" customFormat="1" ht="15" x14ac:dyDescent="0.25">
      <c r="A1622" s="231"/>
      <c r="B1622" s="232" t="s">
        <v>740</v>
      </c>
      <c r="C1622" s="233"/>
      <c r="D1622" s="234"/>
      <c r="E1622" s="233"/>
      <c r="F1622" s="235"/>
      <c r="G1622" s="236"/>
      <c r="H1622" s="237"/>
    </row>
    <row r="1623" spans="1:11" s="238" customFormat="1" ht="15" x14ac:dyDescent="0.25">
      <c r="A1623" s="231"/>
      <c r="B1623" s="339" t="s">
        <v>741</v>
      </c>
      <c r="C1623" s="339"/>
      <c r="D1623" s="239"/>
      <c r="E1623" s="240">
        <v>0.1</v>
      </c>
      <c r="F1623" s="241"/>
      <c r="G1623" s="235">
        <f t="shared" ref="G1623:G1629" si="52">$G$1620*E1623</f>
        <v>0</v>
      </c>
      <c r="H1623" s="237"/>
    </row>
    <row r="1624" spans="1:11" s="238" customFormat="1" ht="15" x14ac:dyDescent="0.25">
      <c r="A1624" s="231"/>
      <c r="B1624" s="340" t="s">
        <v>742</v>
      </c>
      <c r="C1624" s="340"/>
      <c r="D1624" s="239"/>
      <c r="E1624" s="240">
        <v>0.03</v>
      </c>
      <c r="F1624" s="241"/>
      <c r="G1624" s="235">
        <f t="shared" si="52"/>
        <v>0</v>
      </c>
      <c r="H1624" s="237"/>
    </row>
    <row r="1625" spans="1:11" s="238" customFormat="1" ht="15" x14ac:dyDescent="0.25">
      <c r="A1625" s="231"/>
      <c r="B1625" s="242" t="s">
        <v>743</v>
      </c>
      <c r="C1625" s="241"/>
      <c r="D1625" s="239"/>
      <c r="E1625" s="240">
        <v>0.03</v>
      </c>
      <c r="F1625" s="241"/>
      <c r="G1625" s="235">
        <f t="shared" si="52"/>
        <v>0</v>
      </c>
      <c r="H1625" s="237"/>
    </row>
    <row r="1626" spans="1:11" s="238" customFormat="1" ht="15" x14ac:dyDescent="0.25">
      <c r="A1626" s="231"/>
      <c r="B1626" s="242" t="s">
        <v>744</v>
      </c>
      <c r="C1626" s="241"/>
      <c r="D1626" s="239"/>
      <c r="E1626" s="240">
        <v>4.4999999999999998E-2</v>
      </c>
      <c r="F1626" s="241"/>
      <c r="G1626" s="235">
        <f t="shared" si="52"/>
        <v>0</v>
      </c>
      <c r="H1626" s="237"/>
    </row>
    <row r="1627" spans="1:11" s="238" customFormat="1" ht="14.25" customHeight="1" x14ac:dyDescent="0.25">
      <c r="A1627" s="231"/>
      <c r="B1627" s="340" t="s">
        <v>745</v>
      </c>
      <c r="C1627" s="340"/>
      <c r="D1627" s="239"/>
      <c r="E1627" s="240">
        <v>0.01</v>
      </c>
      <c r="F1627" s="241"/>
      <c r="G1627" s="235">
        <f t="shared" si="52"/>
        <v>0</v>
      </c>
      <c r="H1627" s="237"/>
    </row>
    <row r="1628" spans="1:11" s="238" customFormat="1" ht="15" x14ac:dyDescent="0.25">
      <c r="A1628" s="231"/>
      <c r="B1628" s="242" t="s">
        <v>746</v>
      </c>
      <c r="C1628" s="241"/>
      <c r="D1628" s="239"/>
      <c r="E1628" s="240">
        <v>0.05</v>
      </c>
      <c r="F1628" s="241"/>
      <c r="G1628" s="235">
        <f t="shared" si="52"/>
        <v>0</v>
      </c>
      <c r="H1628" s="237"/>
    </row>
    <row r="1629" spans="1:11" s="238" customFormat="1" ht="15" x14ac:dyDescent="0.25">
      <c r="A1629" s="231"/>
      <c r="B1629" s="340" t="s">
        <v>747</v>
      </c>
      <c r="C1629" s="340"/>
      <c r="D1629" s="340"/>
      <c r="E1629" s="240">
        <v>0.1</v>
      </c>
      <c r="F1629" s="241"/>
      <c r="G1629" s="235">
        <f t="shared" si="52"/>
        <v>0</v>
      </c>
      <c r="H1629" s="237"/>
    </row>
    <row r="1630" spans="1:11" s="238" customFormat="1" ht="15" x14ac:dyDescent="0.25">
      <c r="A1630" s="231"/>
      <c r="B1630" s="243" t="s">
        <v>748</v>
      </c>
      <c r="C1630" s="244"/>
      <c r="D1630" s="245"/>
      <c r="E1630" s="240">
        <v>0.18</v>
      </c>
      <c r="F1630" s="241"/>
      <c r="G1630" s="235">
        <f>G1623*E1630</f>
        <v>0</v>
      </c>
      <c r="H1630" s="237"/>
    </row>
    <row r="1631" spans="1:11" s="238" customFormat="1" ht="15" x14ac:dyDescent="0.25">
      <c r="A1631" s="231"/>
      <c r="B1631" s="243" t="s">
        <v>749</v>
      </c>
      <c r="C1631" s="244"/>
      <c r="D1631" s="245"/>
      <c r="E1631" s="240" t="s">
        <v>750</v>
      </c>
      <c r="F1631" s="241"/>
      <c r="G1631" s="235"/>
      <c r="H1631" s="237"/>
    </row>
    <row r="1632" spans="1:11" s="251" customFormat="1" ht="15.75" customHeight="1" x14ac:dyDescent="0.2">
      <c r="A1632" s="246"/>
      <c r="B1632" s="347" t="s">
        <v>751</v>
      </c>
      <c r="C1632" s="347"/>
      <c r="D1632" s="247"/>
      <c r="E1632" s="248" t="s">
        <v>750</v>
      </c>
      <c r="F1632" s="249"/>
      <c r="G1632" s="250"/>
      <c r="J1632" s="252"/>
      <c r="K1632" s="252"/>
    </row>
    <row r="1633" spans="1:9" ht="38.25" customHeight="1" x14ac:dyDescent="0.2">
      <c r="A1633" s="253"/>
      <c r="B1633" s="343" t="s">
        <v>752</v>
      </c>
      <c r="C1633" s="343"/>
      <c r="D1633" s="343"/>
      <c r="E1633" s="248" t="s">
        <v>750</v>
      </c>
      <c r="F1633" s="254"/>
      <c r="G1633" s="255"/>
      <c r="I1633" s="256"/>
    </row>
    <row r="1634" spans="1:9" ht="30" customHeight="1" x14ac:dyDescent="0.2">
      <c r="A1634" s="253"/>
      <c r="B1634" s="345" t="s">
        <v>753</v>
      </c>
      <c r="C1634" s="345"/>
      <c r="D1634" s="86"/>
      <c r="E1634" s="248" t="s">
        <v>750</v>
      </c>
      <c r="F1634" s="254"/>
      <c r="G1634" s="255"/>
      <c r="I1634" s="257"/>
    </row>
    <row r="1635" spans="1:9" s="238" customFormat="1" ht="18" customHeight="1" x14ac:dyDescent="0.25">
      <c r="A1635" s="231"/>
      <c r="B1635" s="338" t="s">
        <v>754</v>
      </c>
      <c r="C1635" s="338"/>
      <c r="D1635" s="338"/>
      <c r="E1635" s="338"/>
      <c r="F1635" s="258" t="s">
        <v>292</v>
      </c>
      <c r="G1635" s="236">
        <f>SUM(G1623:G1634)</f>
        <v>0</v>
      </c>
      <c r="H1635" s="237"/>
    </row>
    <row r="1636" spans="1:9" s="238" customFormat="1" ht="18" customHeight="1" x14ac:dyDescent="0.25">
      <c r="A1636" s="231"/>
      <c r="B1636" s="259"/>
      <c r="C1636" s="259"/>
      <c r="D1636" s="259"/>
      <c r="E1636" s="259"/>
      <c r="F1636" s="258"/>
      <c r="G1636" s="236"/>
      <c r="H1636" s="237"/>
    </row>
    <row r="1637" spans="1:9" s="238" customFormat="1" ht="18" customHeight="1" x14ac:dyDescent="0.25">
      <c r="A1637" s="231"/>
      <c r="B1637" s="259"/>
      <c r="C1637" s="259"/>
      <c r="D1637" s="259"/>
      <c r="E1637" s="259"/>
      <c r="F1637" s="258"/>
      <c r="G1637" s="236"/>
      <c r="H1637" s="237"/>
    </row>
    <row r="1638" spans="1:9" s="238" customFormat="1" ht="18" customHeight="1" x14ac:dyDescent="0.25">
      <c r="A1638" s="231"/>
      <c r="B1638" s="259"/>
      <c r="C1638" s="259"/>
      <c r="D1638" s="259"/>
      <c r="E1638" s="259"/>
      <c r="F1638" s="258"/>
      <c r="G1638" s="236"/>
      <c r="H1638" s="237"/>
    </row>
    <row r="1639" spans="1:9" s="238" customFormat="1" ht="15" x14ac:dyDescent="0.25">
      <c r="A1639" s="231"/>
      <c r="B1639" s="242"/>
      <c r="C1639" s="240"/>
      <c r="D1639" s="234"/>
      <c r="E1639" s="233"/>
      <c r="F1639" s="236"/>
      <c r="G1639" s="236"/>
      <c r="H1639" s="237"/>
    </row>
    <row r="1640" spans="1:9" s="238" customFormat="1" ht="15.75" customHeight="1" x14ac:dyDescent="0.25">
      <c r="A1640" s="260"/>
      <c r="B1640" s="342" t="s">
        <v>755</v>
      </c>
      <c r="C1640" s="342"/>
      <c r="D1640" s="342"/>
      <c r="E1640" s="342"/>
      <c r="F1640" s="258" t="s">
        <v>292</v>
      </c>
      <c r="G1640" s="236">
        <f>SUM(G1635+G1620)</f>
        <v>0</v>
      </c>
      <c r="H1640" s="237"/>
    </row>
    <row r="1641" spans="1:9" s="237" customFormat="1" ht="15" x14ac:dyDescent="0.25">
      <c r="A1641" s="261"/>
      <c r="B1641" s="78"/>
      <c r="C1641" s="262"/>
      <c r="D1641" s="263"/>
      <c r="E1641" s="264"/>
      <c r="F1641" s="265"/>
      <c r="G1641" s="266"/>
      <c r="H1641" s="267"/>
    </row>
    <row r="1642" spans="1:9" s="237" customFormat="1" ht="15" x14ac:dyDescent="0.25">
      <c r="A1642" s="261"/>
      <c r="B1642" s="78"/>
      <c r="C1642" s="262"/>
      <c r="D1642" s="263"/>
      <c r="E1642" s="264"/>
      <c r="F1642" s="265"/>
      <c r="G1642" s="266"/>
      <c r="H1642" s="267"/>
    </row>
    <row r="1643" spans="1:9" s="237" customFormat="1" ht="15" x14ac:dyDescent="0.25">
      <c r="A1643" s="261"/>
      <c r="B1643" s="78"/>
      <c r="C1643" s="262"/>
      <c r="D1643" s="263"/>
      <c r="E1643" s="264"/>
      <c r="F1643" s="265"/>
      <c r="G1643" s="266"/>
      <c r="H1643" s="267"/>
    </row>
    <row r="1644" spans="1:9" s="237" customFormat="1" ht="15" x14ac:dyDescent="0.25">
      <c r="A1644" s="261"/>
      <c r="B1644" s="78"/>
      <c r="C1644" s="262"/>
      <c r="D1644" s="263"/>
      <c r="E1644" s="264"/>
      <c r="F1644" s="265"/>
      <c r="G1644" s="266"/>
      <c r="H1644" s="267"/>
    </row>
    <row r="1645" spans="1:9" s="237" customFormat="1" ht="15" x14ac:dyDescent="0.25">
      <c r="A1645" s="261"/>
      <c r="B1645" s="78"/>
      <c r="C1645" s="262"/>
      <c r="D1645" s="263"/>
      <c r="E1645" s="264"/>
      <c r="F1645" s="265"/>
      <c r="G1645" s="266"/>
      <c r="H1645" s="267"/>
    </row>
    <row r="1646" spans="1:9" s="238" customFormat="1" ht="15.75" customHeight="1" x14ac:dyDescent="0.25">
      <c r="A1646" s="260"/>
      <c r="B1646" s="342"/>
      <c r="C1646" s="342"/>
      <c r="D1646" s="342"/>
      <c r="E1646" s="342"/>
      <c r="F1646" s="258"/>
      <c r="G1646" s="236"/>
      <c r="H1646" s="237"/>
    </row>
    <row r="1647" spans="1:9" s="237" customFormat="1" ht="15" x14ac:dyDescent="0.25">
      <c r="A1647" s="261"/>
      <c r="B1647" s="78"/>
      <c r="C1647" s="262"/>
      <c r="D1647" s="263"/>
      <c r="E1647" s="264"/>
      <c r="F1647" s="265"/>
      <c r="G1647" s="266"/>
      <c r="H1647" s="267"/>
    </row>
    <row r="1648" spans="1:9" s="237" customFormat="1" ht="15" x14ac:dyDescent="0.25">
      <c r="A1648" s="261"/>
      <c r="B1648" s="78"/>
      <c r="C1648" s="262"/>
      <c r="D1648" s="263"/>
      <c r="E1648" s="264"/>
      <c r="F1648" s="265"/>
      <c r="G1648" s="266"/>
      <c r="H1648" s="267"/>
    </row>
    <row r="1649" spans="1:11" s="237" customFormat="1" ht="15" x14ac:dyDescent="0.25">
      <c r="A1649" s="261"/>
      <c r="B1649" s="78"/>
      <c r="C1649" s="262"/>
      <c r="D1649" s="263"/>
      <c r="E1649" s="264"/>
      <c r="F1649" s="265"/>
      <c r="G1649" s="266"/>
      <c r="H1649" s="267"/>
    </row>
    <row r="1650" spans="1:11" s="237" customFormat="1" ht="15" x14ac:dyDescent="0.25">
      <c r="A1650" s="261"/>
      <c r="B1650" s="78"/>
      <c r="C1650" s="262"/>
      <c r="D1650" s="263"/>
      <c r="E1650" s="264"/>
      <c r="F1650" s="265"/>
      <c r="G1650" s="266"/>
      <c r="H1650" s="267"/>
    </row>
    <row r="1651" spans="1:11" s="60" customFormat="1" x14ac:dyDescent="0.2">
      <c r="A1651" s="54"/>
      <c r="B1651" s="57"/>
      <c r="C1651" s="47"/>
      <c r="D1651" s="58"/>
      <c r="E1651" s="52"/>
      <c r="F1651" s="50"/>
      <c r="G1651" s="47"/>
      <c r="H1651" s="59"/>
      <c r="I1651" s="59"/>
      <c r="J1651" s="59"/>
      <c r="K1651" s="59"/>
    </row>
    <row r="1652" spans="1:11" s="238" customFormat="1" ht="15.75" customHeight="1" x14ac:dyDescent="0.25">
      <c r="A1652" s="260"/>
      <c r="B1652" s="342" t="s">
        <v>755</v>
      </c>
      <c r="C1652" s="342"/>
      <c r="D1652" s="342"/>
      <c r="E1652" s="342"/>
      <c r="F1652" s="258" t="s">
        <v>292</v>
      </c>
      <c r="G1652" s="236">
        <f>G1640</f>
        <v>0</v>
      </c>
      <c r="H1652" s="237"/>
    </row>
    <row r="1653" spans="1:11" s="60" customFormat="1" x14ac:dyDescent="0.2">
      <c r="A1653" s="54"/>
      <c r="B1653" s="57"/>
      <c r="C1653" s="47"/>
      <c r="D1653" s="58"/>
      <c r="E1653" s="52"/>
      <c r="F1653" s="50"/>
      <c r="G1653" s="47"/>
      <c r="H1653" s="59"/>
      <c r="I1653" s="59"/>
      <c r="J1653" s="59"/>
      <c r="K1653" s="59"/>
    </row>
    <row r="1654" spans="1:11" s="60" customFormat="1" x14ac:dyDescent="0.2">
      <c r="A1654" s="54"/>
      <c r="B1654" s="57"/>
      <c r="C1654" s="47"/>
      <c r="D1654" s="58"/>
      <c r="E1654" s="52"/>
      <c r="F1654" s="50"/>
      <c r="G1654" s="47"/>
      <c r="H1654" s="59"/>
      <c r="I1654" s="59"/>
      <c r="J1654" s="59"/>
      <c r="K1654" s="59"/>
    </row>
    <row r="1655" spans="1:11" s="60" customFormat="1" x14ac:dyDescent="0.2">
      <c r="A1655" s="54"/>
      <c r="B1655" s="57"/>
      <c r="C1655" s="47"/>
      <c r="D1655" s="58"/>
      <c r="E1655" s="52"/>
      <c r="F1655" s="50"/>
      <c r="G1655" s="47"/>
      <c r="H1655" s="59"/>
      <c r="I1655" s="59"/>
      <c r="J1655" s="59"/>
      <c r="K1655" s="59"/>
    </row>
    <row r="1656" spans="1:11" s="60" customFormat="1" x14ac:dyDescent="0.2">
      <c r="A1656" s="54"/>
      <c r="B1656" s="62" t="s">
        <v>756</v>
      </c>
      <c r="C1656" s="47"/>
      <c r="D1656" s="58"/>
      <c r="E1656" s="52"/>
      <c r="F1656" s="50"/>
      <c r="G1656" s="47"/>
      <c r="H1656" s="59"/>
      <c r="I1656" s="59"/>
      <c r="J1656" s="59"/>
      <c r="K1656" s="59"/>
    </row>
    <row r="1657" spans="1:11" s="60" customFormat="1" ht="40.5" customHeight="1" x14ac:dyDescent="0.2">
      <c r="A1657" s="268" t="s">
        <v>757</v>
      </c>
      <c r="B1657" s="343" t="s">
        <v>758</v>
      </c>
      <c r="C1657" s="343"/>
      <c r="D1657" s="343"/>
      <c r="E1657" s="343"/>
      <c r="F1657" s="343"/>
      <c r="G1657" s="343"/>
      <c r="H1657" s="59"/>
      <c r="I1657" s="59"/>
      <c r="J1657" s="59"/>
      <c r="K1657" s="59"/>
    </row>
    <row r="1658" spans="1:11" ht="28.5" customHeight="1" x14ac:dyDescent="0.2">
      <c r="A1658" s="269" t="s">
        <v>759</v>
      </c>
      <c r="B1658" s="344" t="s">
        <v>783</v>
      </c>
      <c r="C1658" s="344"/>
      <c r="D1658" s="344"/>
      <c r="E1658" s="344"/>
      <c r="F1658" s="344"/>
      <c r="G1658" s="344"/>
    </row>
    <row r="1659" spans="1:11" ht="13.5" customHeight="1" x14ac:dyDescent="0.2">
      <c r="A1659" s="270" t="s">
        <v>760</v>
      </c>
      <c r="B1659" s="344" t="s">
        <v>761</v>
      </c>
      <c r="C1659" s="344"/>
      <c r="D1659" s="344"/>
      <c r="E1659" s="344"/>
      <c r="F1659" s="344"/>
      <c r="G1659" s="344"/>
    </row>
    <row r="1660" spans="1:11" ht="16.5" customHeight="1" x14ac:dyDescent="0.2">
      <c r="A1660" s="271" t="s">
        <v>762</v>
      </c>
      <c r="B1660" s="345" t="s">
        <v>763</v>
      </c>
      <c r="C1660" s="345"/>
      <c r="D1660" s="345"/>
      <c r="E1660" s="345"/>
      <c r="F1660" s="345"/>
      <c r="G1660" s="345"/>
    </row>
    <row r="1661" spans="1:11" s="273" customFormat="1" ht="25.5" customHeight="1" x14ac:dyDescent="0.2">
      <c r="A1661" s="272" t="s">
        <v>764</v>
      </c>
      <c r="B1661" s="346" t="s">
        <v>765</v>
      </c>
      <c r="C1661" s="346"/>
      <c r="D1661" s="346"/>
      <c r="E1661" s="346"/>
      <c r="F1661" s="346"/>
      <c r="G1661" s="346"/>
    </row>
    <row r="1662" spans="1:11" s="275" customFormat="1" ht="14.25" customHeight="1" x14ac:dyDescent="0.2">
      <c r="A1662" s="274" t="s">
        <v>766</v>
      </c>
      <c r="B1662" s="346" t="s">
        <v>767</v>
      </c>
      <c r="C1662" s="346"/>
      <c r="D1662" s="346"/>
      <c r="E1662" s="346"/>
      <c r="F1662" s="346"/>
      <c r="G1662" s="346"/>
    </row>
    <row r="1663" spans="1:11" s="277" customFormat="1" x14ac:dyDescent="0.2">
      <c r="A1663" s="276" t="s">
        <v>768</v>
      </c>
      <c r="B1663" s="346" t="s">
        <v>769</v>
      </c>
      <c r="C1663" s="346"/>
      <c r="D1663" s="346"/>
      <c r="E1663" s="346"/>
      <c r="F1663" s="346"/>
      <c r="G1663" s="346"/>
    </row>
    <row r="1664" spans="1:11" s="277" customFormat="1" x14ac:dyDescent="0.2">
      <c r="A1664" s="318" t="s">
        <v>784</v>
      </c>
      <c r="B1664" s="353" t="s">
        <v>785</v>
      </c>
      <c r="C1664" s="353"/>
      <c r="D1664" s="353"/>
      <c r="E1664" s="353"/>
      <c r="F1664" s="353"/>
      <c r="G1664" s="353"/>
    </row>
    <row r="1665" spans="1:256" s="277" customFormat="1" x14ac:dyDescent="0.2">
      <c r="A1665" s="278"/>
      <c r="B1665" s="279"/>
      <c r="C1665" s="254"/>
      <c r="D1665" s="280"/>
      <c r="E1665" s="281"/>
      <c r="F1665" s="254"/>
      <c r="G1665" s="282"/>
    </row>
    <row r="1666" spans="1:256" s="277" customFormat="1" x14ac:dyDescent="0.2">
      <c r="A1666" s="278"/>
      <c r="B1666" s="279"/>
      <c r="C1666" s="254"/>
      <c r="D1666" s="280"/>
      <c r="E1666" s="281"/>
      <c r="F1666" s="254"/>
      <c r="G1666" s="282"/>
    </row>
    <row r="1667" spans="1:256" s="238" customFormat="1" ht="12.95" customHeight="1" x14ac:dyDescent="0.25">
      <c r="A1667" s="283"/>
      <c r="B1667" s="284" t="s">
        <v>770</v>
      </c>
      <c r="C1667" s="285"/>
      <c r="D1667" s="286"/>
      <c r="E1667" s="286"/>
      <c r="F1667" s="287" t="s">
        <v>771</v>
      </c>
      <c r="G1667" s="287"/>
      <c r="H1667" s="287"/>
      <c r="I1667" s="288"/>
      <c r="J1667" s="288"/>
      <c r="K1667" s="288"/>
      <c r="L1667" s="288"/>
      <c r="M1667" s="288"/>
      <c r="N1667" s="288"/>
      <c r="O1667" s="288"/>
      <c r="P1667" s="288"/>
      <c r="Q1667" s="288"/>
      <c r="R1667" s="288"/>
      <c r="S1667" s="288"/>
      <c r="T1667" s="288"/>
      <c r="U1667" s="288"/>
      <c r="V1667" s="288"/>
      <c r="W1667" s="288"/>
      <c r="X1667" s="288"/>
      <c r="Y1667" s="288"/>
      <c r="Z1667" s="288"/>
      <c r="AA1667" s="288"/>
      <c r="AB1667" s="288"/>
      <c r="AC1667" s="288"/>
      <c r="AD1667" s="288"/>
      <c r="AE1667" s="288"/>
      <c r="AF1667" s="288"/>
      <c r="AG1667" s="288"/>
      <c r="AH1667" s="288"/>
      <c r="AI1667" s="288"/>
      <c r="AJ1667" s="288"/>
      <c r="AK1667" s="288"/>
      <c r="AL1667" s="288"/>
      <c r="AM1667" s="288"/>
      <c r="AN1667" s="288"/>
      <c r="AO1667" s="288"/>
      <c r="AP1667" s="288"/>
      <c r="AQ1667" s="288"/>
      <c r="AR1667" s="288"/>
      <c r="AS1667" s="288"/>
      <c r="AT1667" s="288"/>
      <c r="AU1667" s="288"/>
      <c r="AV1667" s="288"/>
      <c r="AW1667" s="288"/>
      <c r="AX1667" s="288"/>
      <c r="AY1667" s="288"/>
      <c r="AZ1667" s="288"/>
      <c r="BA1667" s="288"/>
      <c r="BB1667" s="288"/>
      <c r="BC1667" s="288"/>
      <c r="BD1667" s="288"/>
      <c r="BE1667" s="288"/>
      <c r="BF1667" s="288"/>
      <c r="BG1667" s="288"/>
      <c r="BH1667" s="288"/>
      <c r="BI1667" s="288"/>
      <c r="BJ1667" s="288"/>
      <c r="BK1667" s="288"/>
      <c r="BL1667" s="288"/>
      <c r="BM1667" s="288"/>
      <c r="BN1667" s="288"/>
      <c r="BO1667" s="288"/>
      <c r="BP1667" s="288"/>
      <c r="BQ1667" s="288"/>
      <c r="BR1667" s="288"/>
      <c r="BS1667" s="288"/>
      <c r="BT1667" s="288"/>
      <c r="BU1667" s="288"/>
      <c r="BV1667" s="288"/>
      <c r="BW1667" s="288"/>
      <c r="BX1667" s="288"/>
      <c r="BY1667" s="288"/>
      <c r="BZ1667" s="288"/>
      <c r="CA1667" s="288"/>
      <c r="CB1667" s="288"/>
      <c r="CC1667" s="288"/>
      <c r="CD1667" s="288"/>
      <c r="CE1667" s="288"/>
      <c r="CF1667" s="288"/>
      <c r="CG1667" s="288"/>
      <c r="CH1667" s="288"/>
      <c r="CI1667" s="288"/>
      <c r="CJ1667" s="288"/>
      <c r="CK1667" s="288"/>
      <c r="CL1667" s="288"/>
      <c r="CM1667" s="288"/>
      <c r="CN1667" s="288"/>
      <c r="CO1667" s="288"/>
      <c r="CP1667" s="288"/>
      <c r="CQ1667" s="288"/>
      <c r="CR1667" s="288"/>
      <c r="CS1667" s="288"/>
      <c r="CT1667" s="288"/>
      <c r="CU1667" s="288"/>
      <c r="CV1667" s="288"/>
      <c r="CW1667" s="288"/>
      <c r="CX1667" s="288"/>
      <c r="CY1667" s="288"/>
      <c r="CZ1667" s="288"/>
      <c r="DA1667" s="288"/>
      <c r="DB1667" s="288"/>
      <c r="DC1667" s="288"/>
      <c r="DD1667" s="288"/>
      <c r="DE1667" s="288"/>
      <c r="DF1667" s="288"/>
      <c r="DG1667" s="288"/>
      <c r="DH1667" s="288"/>
      <c r="DI1667" s="288"/>
      <c r="DJ1667" s="288"/>
      <c r="DK1667" s="288"/>
      <c r="DL1667" s="288"/>
      <c r="DM1667" s="288"/>
      <c r="DN1667" s="288"/>
      <c r="DO1667" s="288"/>
      <c r="DP1667" s="288"/>
      <c r="DQ1667" s="288"/>
      <c r="DR1667" s="288"/>
      <c r="DS1667" s="288"/>
      <c r="DT1667" s="288"/>
      <c r="DU1667" s="288"/>
      <c r="DV1667" s="288"/>
      <c r="DW1667" s="288"/>
      <c r="DX1667" s="288"/>
      <c r="DY1667" s="288"/>
      <c r="DZ1667" s="288"/>
      <c r="EA1667" s="288"/>
      <c r="EB1667" s="288"/>
      <c r="EC1667" s="288"/>
      <c r="ED1667" s="288"/>
      <c r="EE1667" s="288"/>
      <c r="EF1667" s="288"/>
      <c r="EG1667" s="288"/>
      <c r="EH1667" s="288"/>
      <c r="EI1667" s="288"/>
      <c r="EJ1667" s="288"/>
      <c r="EK1667" s="288"/>
      <c r="EL1667" s="288"/>
      <c r="EM1667" s="288"/>
      <c r="EN1667" s="288"/>
      <c r="EO1667" s="288"/>
      <c r="EP1667" s="288"/>
      <c r="EQ1667" s="288"/>
      <c r="ER1667" s="288"/>
      <c r="ES1667" s="288"/>
      <c r="ET1667" s="288"/>
      <c r="EU1667" s="288"/>
      <c r="EV1667" s="288"/>
      <c r="EW1667" s="288"/>
      <c r="EX1667" s="288"/>
      <c r="EY1667" s="288"/>
      <c r="EZ1667" s="288"/>
      <c r="FA1667" s="288"/>
      <c r="FB1667" s="288"/>
      <c r="FC1667" s="288"/>
      <c r="FD1667" s="288"/>
      <c r="FE1667" s="288"/>
      <c r="FF1667" s="288"/>
      <c r="FG1667" s="288"/>
      <c r="FH1667" s="288"/>
      <c r="FI1667" s="288"/>
      <c r="FJ1667" s="288"/>
      <c r="FK1667" s="288"/>
      <c r="FL1667" s="288"/>
      <c r="FM1667" s="288"/>
      <c r="FN1667" s="288"/>
      <c r="FO1667" s="288"/>
      <c r="FP1667" s="288"/>
      <c r="FQ1667" s="288"/>
      <c r="FR1667" s="288"/>
      <c r="FS1667" s="288"/>
      <c r="FT1667" s="288"/>
      <c r="FU1667" s="288"/>
      <c r="FV1667" s="288"/>
      <c r="FW1667" s="288"/>
      <c r="FX1667" s="288"/>
      <c r="FY1667" s="288"/>
      <c r="FZ1667" s="288"/>
      <c r="GA1667" s="288"/>
      <c r="GB1667" s="288"/>
      <c r="GC1667" s="288"/>
      <c r="GD1667" s="288"/>
      <c r="GE1667" s="288"/>
      <c r="GF1667" s="288"/>
      <c r="GG1667" s="288"/>
      <c r="GH1667" s="288"/>
      <c r="GI1667" s="288"/>
      <c r="GJ1667" s="288"/>
      <c r="GK1667" s="288"/>
      <c r="GL1667" s="288"/>
      <c r="GM1667" s="288"/>
      <c r="GN1667" s="288"/>
      <c r="GO1667" s="288"/>
      <c r="GP1667" s="288"/>
      <c r="GQ1667" s="288"/>
      <c r="GR1667" s="288"/>
      <c r="GS1667" s="288"/>
      <c r="GT1667" s="288"/>
      <c r="GU1667" s="288"/>
      <c r="GV1667" s="288"/>
      <c r="GW1667" s="288"/>
      <c r="GX1667" s="288"/>
      <c r="GY1667" s="288"/>
      <c r="GZ1667" s="288"/>
      <c r="HA1667" s="288"/>
      <c r="HB1667" s="288"/>
      <c r="HC1667" s="288"/>
      <c r="HD1667" s="288"/>
      <c r="HE1667" s="288"/>
      <c r="HF1667" s="288"/>
      <c r="HG1667" s="288"/>
      <c r="HH1667" s="288"/>
      <c r="HI1667" s="288"/>
      <c r="HJ1667" s="288"/>
      <c r="HK1667" s="288"/>
      <c r="HL1667" s="288"/>
      <c r="HM1667" s="288"/>
      <c r="HN1667" s="288"/>
      <c r="HO1667" s="288"/>
      <c r="HP1667" s="288"/>
      <c r="HQ1667" s="288"/>
      <c r="HR1667" s="288"/>
      <c r="HS1667" s="288"/>
      <c r="HT1667" s="288"/>
      <c r="HU1667" s="288"/>
      <c r="HV1667" s="288"/>
      <c r="HW1667" s="288"/>
      <c r="HX1667" s="288"/>
      <c r="HY1667" s="288"/>
      <c r="HZ1667" s="288"/>
      <c r="IA1667" s="288"/>
      <c r="IB1667" s="288"/>
      <c r="IC1667" s="288"/>
      <c r="ID1667" s="288"/>
      <c r="IE1667" s="288"/>
      <c r="IF1667" s="288"/>
      <c r="IG1667" s="288"/>
      <c r="IH1667" s="288"/>
      <c r="II1667" s="288"/>
      <c r="IJ1667" s="288"/>
      <c r="IK1667" s="288"/>
      <c r="IL1667" s="288"/>
      <c r="IM1667" s="288"/>
      <c r="IN1667" s="288"/>
      <c r="IO1667" s="288"/>
      <c r="IP1667" s="288"/>
      <c r="IQ1667" s="288"/>
      <c r="IR1667" s="288"/>
      <c r="IS1667" s="288"/>
      <c r="IT1667" s="288"/>
      <c r="IU1667" s="288"/>
      <c r="IV1667" s="288"/>
    </row>
    <row r="1668" spans="1:256" s="238" customFormat="1" ht="14.1" customHeight="1" x14ac:dyDescent="0.25">
      <c r="A1668" s="283"/>
      <c r="B1668" s="289"/>
      <c r="C1668" s="285"/>
      <c r="D1668" s="286"/>
      <c r="E1668" s="286"/>
      <c r="F1668" s="285"/>
      <c r="G1668" s="290"/>
      <c r="H1668" s="291"/>
      <c r="I1668" s="288"/>
      <c r="J1668" s="288"/>
      <c r="K1668" s="288"/>
      <c r="L1668" s="288"/>
      <c r="M1668" s="288"/>
      <c r="N1668" s="288"/>
      <c r="O1668" s="288"/>
      <c r="P1668" s="288"/>
      <c r="Q1668" s="288"/>
      <c r="R1668" s="288"/>
      <c r="S1668" s="288"/>
      <c r="T1668" s="288"/>
      <c r="U1668" s="288"/>
      <c r="V1668" s="288"/>
      <c r="W1668" s="288"/>
      <c r="X1668" s="288"/>
      <c r="Y1668" s="288"/>
      <c r="Z1668" s="288"/>
      <c r="AA1668" s="288"/>
      <c r="AB1668" s="288"/>
      <c r="AC1668" s="288"/>
      <c r="AD1668" s="288"/>
      <c r="AE1668" s="288"/>
      <c r="AF1668" s="288"/>
      <c r="AG1668" s="288"/>
      <c r="AH1668" s="288"/>
      <c r="AI1668" s="288"/>
      <c r="AJ1668" s="288"/>
      <c r="AK1668" s="288"/>
      <c r="AL1668" s="288"/>
      <c r="AM1668" s="288"/>
      <c r="AN1668" s="288"/>
      <c r="AO1668" s="288"/>
      <c r="AP1668" s="288"/>
      <c r="AQ1668" s="288"/>
      <c r="AR1668" s="288"/>
      <c r="AS1668" s="288"/>
      <c r="AT1668" s="288"/>
      <c r="AU1668" s="288"/>
      <c r="AV1668" s="288"/>
      <c r="AW1668" s="288"/>
      <c r="AX1668" s="288"/>
      <c r="AY1668" s="288"/>
      <c r="AZ1668" s="288"/>
      <c r="BA1668" s="288"/>
      <c r="BB1668" s="288"/>
      <c r="BC1668" s="288"/>
      <c r="BD1668" s="288"/>
      <c r="BE1668" s="288"/>
      <c r="BF1668" s="288"/>
      <c r="BG1668" s="288"/>
      <c r="BH1668" s="288"/>
      <c r="BI1668" s="288"/>
      <c r="BJ1668" s="288"/>
      <c r="BK1668" s="288"/>
      <c r="BL1668" s="288"/>
      <c r="BM1668" s="288"/>
      <c r="BN1668" s="288"/>
      <c r="BO1668" s="288"/>
      <c r="BP1668" s="288"/>
      <c r="BQ1668" s="288"/>
      <c r="BR1668" s="288"/>
      <c r="BS1668" s="288"/>
      <c r="BT1668" s="288"/>
      <c r="BU1668" s="288"/>
      <c r="BV1668" s="288"/>
      <c r="BW1668" s="288"/>
      <c r="BX1668" s="288"/>
      <c r="BY1668" s="288"/>
      <c r="BZ1668" s="288"/>
      <c r="CA1668" s="288"/>
      <c r="CB1668" s="288"/>
      <c r="CC1668" s="288"/>
      <c r="CD1668" s="288"/>
      <c r="CE1668" s="288"/>
      <c r="CF1668" s="288"/>
      <c r="CG1668" s="288"/>
      <c r="CH1668" s="288"/>
      <c r="CI1668" s="288"/>
      <c r="CJ1668" s="288"/>
      <c r="CK1668" s="288"/>
      <c r="CL1668" s="288"/>
      <c r="CM1668" s="288"/>
      <c r="CN1668" s="288"/>
      <c r="CO1668" s="288"/>
      <c r="CP1668" s="288"/>
      <c r="CQ1668" s="288"/>
      <c r="CR1668" s="288"/>
      <c r="CS1668" s="288"/>
      <c r="CT1668" s="288"/>
      <c r="CU1668" s="288"/>
      <c r="CV1668" s="288"/>
      <c r="CW1668" s="288"/>
      <c r="CX1668" s="288"/>
      <c r="CY1668" s="288"/>
      <c r="CZ1668" s="288"/>
      <c r="DA1668" s="288"/>
      <c r="DB1668" s="288"/>
      <c r="DC1668" s="288"/>
      <c r="DD1668" s="288"/>
      <c r="DE1668" s="288"/>
      <c r="DF1668" s="288"/>
      <c r="DG1668" s="288"/>
      <c r="DH1668" s="288"/>
      <c r="DI1668" s="288"/>
      <c r="DJ1668" s="288"/>
      <c r="DK1668" s="288"/>
      <c r="DL1668" s="288"/>
      <c r="DM1668" s="288"/>
      <c r="DN1668" s="288"/>
      <c r="DO1668" s="288"/>
      <c r="DP1668" s="288"/>
      <c r="DQ1668" s="288"/>
      <c r="DR1668" s="288"/>
      <c r="DS1668" s="288"/>
      <c r="DT1668" s="288"/>
      <c r="DU1668" s="288"/>
      <c r="DV1668" s="288"/>
      <c r="DW1668" s="288"/>
      <c r="DX1668" s="288"/>
      <c r="DY1668" s="288"/>
      <c r="DZ1668" s="288"/>
      <c r="EA1668" s="288"/>
      <c r="EB1668" s="288"/>
      <c r="EC1668" s="288"/>
      <c r="ED1668" s="288"/>
      <c r="EE1668" s="288"/>
      <c r="EF1668" s="288"/>
      <c r="EG1668" s="288"/>
      <c r="EH1668" s="288"/>
      <c r="EI1668" s="288"/>
      <c r="EJ1668" s="288"/>
      <c r="EK1668" s="288"/>
      <c r="EL1668" s="288"/>
      <c r="EM1668" s="288"/>
      <c r="EN1668" s="288"/>
      <c r="EO1668" s="288"/>
      <c r="EP1668" s="288"/>
      <c r="EQ1668" s="288"/>
      <c r="ER1668" s="288"/>
      <c r="ES1668" s="288"/>
      <c r="ET1668" s="288"/>
      <c r="EU1668" s="288"/>
      <c r="EV1668" s="288"/>
      <c r="EW1668" s="288"/>
      <c r="EX1668" s="288"/>
      <c r="EY1668" s="288"/>
      <c r="EZ1668" s="288"/>
      <c r="FA1668" s="288"/>
      <c r="FB1668" s="288"/>
      <c r="FC1668" s="288"/>
      <c r="FD1668" s="288"/>
      <c r="FE1668" s="288"/>
      <c r="FF1668" s="288"/>
      <c r="FG1668" s="288"/>
      <c r="FH1668" s="288"/>
      <c r="FI1668" s="288"/>
      <c r="FJ1668" s="288"/>
      <c r="FK1668" s="288"/>
      <c r="FL1668" s="288"/>
      <c r="FM1668" s="288"/>
      <c r="FN1668" s="288"/>
      <c r="FO1668" s="288"/>
      <c r="FP1668" s="288"/>
      <c r="FQ1668" s="288"/>
      <c r="FR1668" s="288"/>
      <c r="FS1668" s="288"/>
      <c r="FT1668" s="288"/>
      <c r="FU1668" s="288"/>
      <c r="FV1668" s="288"/>
      <c r="FW1668" s="288"/>
      <c r="FX1668" s="288"/>
      <c r="FY1668" s="288"/>
      <c r="FZ1668" s="288"/>
      <c r="GA1668" s="288"/>
      <c r="GB1668" s="288"/>
      <c r="GC1668" s="288"/>
      <c r="GD1668" s="288"/>
      <c r="GE1668" s="288"/>
      <c r="GF1668" s="288"/>
      <c r="GG1668" s="288"/>
      <c r="GH1668" s="288"/>
      <c r="GI1668" s="288"/>
      <c r="GJ1668" s="288"/>
      <c r="GK1668" s="288"/>
      <c r="GL1668" s="288"/>
      <c r="GM1668" s="288"/>
      <c r="GN1668" s="288"/>
      <c r="GO1668" s="288"/>
      <c r="GP1668" s="288"/>
      <c r="GQ1668" s="288"/>
      <c r="GR1668" s="288"/>
      <c r="GS1668" s="288"/>
      <c r="GT1668" s="288"/>
      <c r="GU1668" s="288"/>
      <c r="GV1668" s="288"/>
      <c r="GW1668" s="288"/>
      <c r="GX1668" s="288"/>
      <c r="GY1668" s="288"/>
      <c r="GZ1668" s="288"/>
      <c r="HA1668" s="288"/>
      <c r="HB1668" s="288"/>
      <c r="HC1668" s="288"/>
      <c r="HD1668" s="288"/>
      <c r="HE1668" s="288"/>
      <c r="HF1668" s="288"/>
      <c r="HG1668" s="288"/>
      <c r="HH1668" s="288"/>
      <c r="HI1668" s="288"/>
      <c r="HJ1668" s="288"/>
      <c r="HK1668" s="288"/>
      <c r="HL1668" s="288"/>
      <c r="HM1668" s="288"/>
      <c r="HN1668" s="288"/>
      <c r="HO1668" s="288"/>
      <c r="HP1668" s="288"/>
      <c r="HQ1668" s="288"/>
      <c r="HR1668" s="288"/>
      <c r="HS1668" s="288"/>
      <c r="HT1668" s="288"/>
      <c r="HU1668" s="288"/>
      <c r="HV1668" s="288"/>
      <c r="HW1668" s="288"/>
      <c r="HX1668" s="288"/>
      <c r="HY1668" s="288"/>
      <c r="HZ1668" s="288"/>
      <c r="IA1668" s="288"/>
      <c r="IB1668" s="288"/>
      <c r="IC1668" s="288"/>
      <c r="ID1668" s="288"/>
      <c r="IE1668" s="288"/>
      <c r="IF1668" s="288"/>
      <c r="IG1668" s="288"/>
      <c r="IH1668" s="288"/>
      <c r="II1668" s="288"/>
      <c r="IJ1668" s="288"/>
      <c r="IK1668" s="288"/>
      <c r="IL1668" s="288"/>
      <c r="IM1668" s="288"/>
      <c r="IN1668" s="288"/>
      <c r="IO1668" s="288"/>
      <c r="IP1668" s="288"/>
      <c r="IQ1668" s="288"/>
      <c r="IR1668" s="288"/>
      <c r="IS1668" s="288"/>
      <c r="IT1668" s="288"/>
      <c r="IU1668" s="288"/>
      <c r="IV1668" s="288"/>
    </row>
    <row r="1669" spans="1:256" s="238" customFormat="1" ht="14.1" customHeight="1" x14ac:dyDescent="0.25">
      <c r="A1669" s="283"/>
      <c r="B1669" s="289"/>
      <c r="C1669" s="285"/>
      <c r="D1669" s="286"/>
      <c r="E1669" s="286"/>
      <c r="F1669" s="285"/>
      <c r="G1669" s="290"/>
      <c r="H1669" s="291"/>
      <c r="I1669" s="288"/>
      <c r="J1669" s="288"/>
      <c r="K1669" s="288"/>
      <c r="L1669" s="288"/>
      <c r="M1669" s="288"/>
      <c r="N1669" s="288"/>
      <c r="O1669" s="288"/>
      <c r="P1669" s="288"/>
      <c r="Q1669" s="288"/>
      <c r="R1669" s="288"/>
      <c r="S1669" s="288"/>
      <c r="T1669" s="288"/>
      <c r="U1669" s="288"/>
      <c r="V1669" s="288"/>
      <c r="W1669" s="288"/>
      <c r="X1669" s="288"/>
      <c r="Y1669" s="288"/>
      <c r="Z1669" s="288"/>
      <c r="AA1669" s="288"/>
      <c r="AB1669" s="288"/>
      <c r="AC1669" s="288"/>
      <c r="AD1669" s="288"/>
      <c r="AE1669" s="288"/>
      <c r="AF1669" s="288"/>
      <c r="AG1669" s="288"/>
      <c r="AH1669" s="288"/>
      <c r="AI1669" s="288"/>
      <c r="AJ1669" s="288"/>
      <c r="AK1669" s="288"/>
      <c r="AL1669" s="288"/>
      <c r="AM1669" s="288"/>
      <c r="AN1669" s="288"/>
      <c r="AO1669" s="288"/>
      <c r="AP1669" s="288"/>
      <c r="AQ1669" s="288"/>
      <c r="AR1669" s="288"/>
      <c r="AS1669" s="288"/>
      <c r="AT1669" s="288"/>
      <c r="AU1669" s="288"/>
      <c r="AV1669" s="288"/>
      <c r="AW1669" s="288"/>
      <c r="AX1669" s="288"/>
      <c r="AY1669" s="288"/>
      <c r="AZ1669" s="288"/>
      <c r="BA1669" s="288"/>
      <c r="BB1669" s="288"/>
      <c r="BC1669" s="288"/>
      <c r="BD1669" s="288"/>
      <c r="BE1669" s="288"/>
      <c r="BF1669" s="288"/>
      <c r="BG1669" s="288"/>
      <c r="BH1669" s="288"/>
      <c r="BI1669" s="288"/>
      <c r="BJ1669" s="288"/>
      <c r="BK1669" s="288"/>
      <c r="BL1669" s="288"/>
      <c r="BM1669" s="288"/>
      <c r="BN1669" s="288"/>
      <c r="BO1669" s="288"/>
      <c r="BP1669" s="288"/>
      <c r="BQ1669" s="288"/>
      <c r="BR1669" s="288"/>
      <c r="BS1669" s="288"/>
      <c r="BT1669" s="288"/>
      <c r="BU1669" s="288"/>
      <c r="BV1669" s="288"/>
      <c r="BW1669" s="288"/>
      <c r="BX1669" s="288"/>
      <c r="BY1669" s="288"/>
      <c r="BZ1669" s="288"/>
      <c r="CA1669" s="288"/>
      <c r="CB1669" s="288"/>
      <c r="CC1669" s="288"/>
      <c r="CD1669" s="288"/>
      <c r="CE1669" s="288"/>
      <c r="CF1669" s="288"/>
      <c r="CG1669" s="288"/>
      <c r="CH1669" s="288"/>
      <c r="CI1669" s="288"/>
      <c r="CJ1669" s="288"/>
      <c r="CK1669" s="288"/>
      <c r="CL1669" s="288"/>
      <c r="CM1669" s="288"/>
      <c r="CN1669" s="288"/>
      <c r="CO1669" s="288"/>
      <c r="CP1669" s="288"/>
      <c r="CQ1669" s="288"/>
      <c r="CR1669" s="288"/>
      <c r="CS1669" s="288"/>
      <c r="CT1669" s="288"/>
      <c r="CU1669" s="288"/>
      <c r="CV1669" s="288"/>
      <c r="CW1669" s="288"/>
      <c r="CX1669" s="288"/>
      <c r="CY1669" s="288"/>
      <c r="CZ1669" s="288"/>
      <c r="DA1669" s="288"/>
      <c r="DB1669" s="288"/>
      <c r="DC1669" s="288"/>
      <c r="DD1669" s="288"/>
      <c r="DE1669" s="288"/>
      <c r="DF1669" s="288"/>
      <c r="DG1669" s="288"/>
      <c r="DH1669" s="288"/>
      <c r="DI1669" s="288"/>
      <c r="DJ1669" s="288"/>
      <c r="DK1669" s="288"/>
      <c r="DL1669" s="288"/>
      <c r="DM1669" s="288"/>
      <c r="DN1669" s="288"/>
      <c r="DO1669" s="288"/>
      <c r="DP1669" s="288"/>
      <c r="DQ1669" s="288"/>
      <c r="DR1669" s="288"/>
      <c r="DS1669" s="288"/>
      <c r="DT1669" s="288"/>
      <c r="DU1669" s="288"/>
      <c r="DV1669" s="288"/>
      <c r="DW1669" s="288"/>
      <c r="DX1669" s="288"/>
      <c r="DY1669" s="288"/>
      <c r="DZ1669" s="288"/>
      <c r="EA1669" s="288"/>
      <c r="EB1669" s="288"/>
      <c r="EC1669" s="288"/>
      <c r="ED1669" s="288"/>
      <c r="EE1669" s="288"/>
      <c r="EF1669" s="288"/>
      <c r="EG1669" s="288"/>
      <c r="EH1669" s="288"/>
      <c r="EI1669" s="288"/>
      <c r="EJ1669" s="288"/>
      <c r="EK1669" s="288"/>
      <c r="EL1669" s="288"/>
      <c r="EM1669" s="288"/>
      <c r="EN1669" s="288"/>
      <c r="EO1669" s="288"/>
      <c r="EP1669" s="288"/>
      <c r="EQ1669" s="288"/>
      <c r="ER1669" s="288"/>
      <c r="ES1669" s="288"/>
      <c r="ET1669" s="288"/>
      <c r="EU1669" s="288"/>
      <c r="EV1669" s="288"/>
      <c r="EW1669" s="288"/>
      <c r="EX1669" s="288"/>
      <c r="EY1669" s="288"/>
      <c r="EZ1669" s="288"/>
      <c r="FA1669" s="288"/>
      <c r="FB1669" s="288"/>
      <c r="FC1669" s="288"/>
      <c r="FD1669" s="288"/>
      <c r="FE1669" s="288"/>
      <c r="FF1669" s="288"/>
      <c r="FG1669" s="288"/>
      <c r="FH1669" s="288"/>
      <c r="FI1669" s="288"/>
      <c r="FJ1669" s="288"/>
      <c r="FK1669" s="288"/>
      <c r="FL1669" s="288"/>
      <c r="FM1669" s="288"/>
      <c r="FN1669" s="288"/>
      <c r="FO1669" s="288"/>
      <c r="FP1669" s="288"/>
      <c r="FQ1669" s="288"/>
      <c r="FR1669" s="288"/>
      <c r="FS1669" s="288"/>
      <c r="FT1669" s="288"/>
      <c r="FU1669" s="288"/>
      <c r="FV1669" s="288"/>
      <c r="FW1669" s="288"/>
      <c r="FX1669" s="288"/>
      <c r="FY1669" s="288"/>
      <c r="FZ1669" s="288"/>
      <c r="GA1669" s="288"/>
      <c r="GB1669" s="288"/>
      <c r="GC1669" s="288"/>
      <c r="GD1669" s="288"/>
      <c r="GE1669" s="288"/>
      <c r="GF1669" s="288"/>
      <c r="GG1669" s="288"/>
      <c r="GH1669" s="288"/>
      <c r="GI1669" s="288"/>
      <c r="GJ1669" s="288"/>
      <c r="GK1669" s="288"/>
      <c r="GL1669" s="288"/>
      <c r="GM1669" s="288"/>
      <c r="GN1669" s="288"/>
      <c r="GO1669" s="288"/>
      <c r="GP1669" s="288"/>
      <c r="GQ1669" s="288"/>
      <c r="GR1669" s="288"/>
      <c r="GS1669" s="288"/>
      <c r="GT1669" s="288"/>
      <c r="GU1669" s="288"/>
      <c r="GV1669" s="288"/>
      <c r="GW1669" s="288"/>
      <c r="GX1669" s="288"/>
      <c r="GY1669" s="288"/>
      <c r="GZ1669" s="288"/>
      <c r="HA1669" s="288"/>
      <c r="HB1669" s="288"/>
      <c r="HC1669" s="288"/>
      <c r="HD1669" s="288"/>
      <c r="HE1669" s="288"/>
      <c r="HF1669" s="288"/>
      <c r="HG1669" s="288"/>
      <c r="HH1669" s="288"/>
      <c r="HI1669" s="288"/>
      <c r="HJ1669" s="288"/>
      <c r="HK1669" s="288"/>
      <c r="HL1669" s="288"/>
      <c r="HM1669" s="288"/>
      <c r="HN1669" s="288"/>
      <c r="HO1669" s="288"/>
      <c r="HP1669" s="288"/>
      <c r="HQ1669" s="288"/>
      <c r="HR1669" s="288"/>
      <c r="HS1669" s="288"/>
      <c r="HT1669" s="288"/>
      <c r="HU1669" s="288"/>
      <c r="HV1669" s="288"/>
      <c r="HW1669" s="288"/>
      <c r="HX1669" s="288"/>
      <c r="HY1669" s="288"/>
      <c r="HZ1669" s="288"/>
      <c r="IA1669" s="288"/>
      <c r="IB1669" s="288"/>
      <c r="IC1669" s="288"/>
      <c r="ID1669" s="288"/>
      <c r="IE1669" s="288"/>
      <c r="IF1669" s="288"/>
      <c r="IG1669" s="288"/>
      <c r="IH1669" s="288"/>
      <c r="II1669" s="288"/>
      <c r="IJ1669" s="288"/>
      <c r="IK1669" s="288"/>
      <c r="IL1669" s="288"/>
      <c r="IM1669" s="288"/>
      <c r="IN1669" s="288"/>
      <c r="IO1669" s="288"/>
      <c r="IP1669" s="288"/>
      <c r="IQ1669" s="288"/>
      <c r="IR1669" s="288"/>
      <c r="IS1669" s="288"/>
      <c r="IT1669" s="288"/>
      <c r="IU1669" s="288"/>
      <c r="IV1669" s="288"/>
    </row>
    <row r="1670" spans="1:256" s="238" customFormat="1" ht="14.1" customHeight="1" x14ac:dyDescent="0.25">
      <c r="A1670" s="283"/>
      <c r="B1670" s="289" t="s">
        <v>772</v>
      </c>
      <c r="C1670" s="285"/>
      <c r="D1670" s="286"/>
      <c r="E1670" s="348" t="s">
        <v>773</v>
      </c>
      <c r="F1670" s="348"/>
      <c r="G1670" s="348"/>
      <c r="H1670" s="291"/>
      <c r="I1670" s="288"/>
      <c r="J1670" s="288"/>
      <c r="K1670" s="288"/>
      <c r="L1670" s="288"/>
      <c r="M1670" s="288"/>
      <c r="N1670" s="288"/>
      <c r="O1670" s="288"/>
      <c r="P1670" s="288"/>
      <c r="Q1670" s="288"/>
      <c r="R1670" s="288"/>
      <c r="S1670" s="288"/>
      <c r="T1670" s="288"/>
      <c r="U1670" s="288"/>
      <c r="V1670" s="288"/>
      <c r="W1670" s="288"/>
      <c r="X1670" s="288"/>
      <c r="Y1670" s="288"/>
      <c r="Z1670" s="288"/>
      <c r="AA1670" s="288"/>
      <c r="AB1670" s="288"/>
      <c r="AC1670" s="288"/>
      <c r="AD1670" s="288"/>
      <c r="AE1670" s="288"/>
      <c r="AF1670" s="288"/>
      <c r="AG1670" s="288"/>
      <c r="AH1670" s="288"/>
      <c r="AI1670" s="288"/>
      <c r="AJ1670" s="288"/>
      <c r="AK1670" s="288"/>
      <c r="AL1670" s="288"/>
      <c r="AM1670" s="288"/>
      <c r="AN1670" s="288"/>
      <c r="AO1670" s="288"/>
      <c r="AP1670" s="288"/>
      <c r="AQ1670" s="288"/>
      <c r="AR1670" s="288"/>
      <c r="AS1670" s="288"/>
      <c r="AT1670" s="288"/>
      <c r="AU1670" s="288"/>
      <c r="AV1670" s="288"/>
      <c r="AW1670" s="288"/>
      <c r="AX1670" s="288"/>
      <c r="AY1670" s="288"/>
      <c r="AZ1670" s="288"/>
      <c r="BA1670" s="288"/>
      <c r="BB1670" s="288"/>
      <c r="BC1670" s="288"/>
      <c r="BD1670" s="288"/>
      <c r="BE1670" s="288"/>
      <c r="BF1670" s="288"/>
      <c r="BG1670" s="288"/>
      <c r="BH1670" s="288"/>
      <c r="BI1670" s="288"/>
      <c r="BJ1670" s="288"/>
      <c r="BK1670" s="288"/>
      <c r="BL1670" s="288"/>
      <c r="BM1670" s="288"/>
      <c r="BN1670" s="288"/>
      <c r="BO1670" s="288"/>
      <c r="BP1670" s="288"/>
      <c r="BQ1670" s="288"/>
      <c r="BR1670" s="288"/>
      <c r="BS1670" s="288"/>
      <c r="BT1670" s="288"/>
      <c r="BU1670" s="288"/>
      <c r="BV1670" s="288"/>
      <c r="BW1670" s="288"/>
      <c r="BX1670" s="288"/>
      <c r="BY1670" s="288"/>
      <c r="BZ1670" s="288"/>
      <c r="CA1670" s="288"/>
      <c r="CB1670" s="288"/>
      <c r="CC1670" s="288"/>
      <c r="CD1670" s="288"/>
      <c r="CE1670" s="288"/>
      <c r="CF1670" s="288"/>
      <c r="CG1670" s="288"/>
      <c r="CH1670" s="288"/>
      <c r="CI1670" s="288"/>
      <c r="CJ1670" s="288"/>
      <c r="CK1670" s="288"/>
      <c r="CL1670" s="288"/>
      <c r="CM1670" s="288"/>
      <c r="CN1670" s="288"/>
      <c r="CO1670" s="288"/>
      <c r="CP1670" s="288"/>
      <c r="CQ1670" s="288"/>
      <c r="CR1670" s="288"/>
      <c r="CS1670" s="288"/>
      <c r="CT1670" s="288"/>
      <c r="CU1670" s="288"/>
      <c r="CV1670" s="288"/>
      <c r="CW1670" s="288"/>
      <c r="CX1670" s="288"/>
      <c r="CY1670" s="288"/>
      <c r="CZ1670" s="288"/>
      <c r="DA1670" s="288"/>
      <c r="DB1670" s="288"/>
      <c r="DC1670" s="288"/>
      <c r="DD1670" s="288"/>
      <c r="DE1670" s="288"/>
      <c r="DF1670" s="288"/>
      <c r="DG1670" s="288"/>
      <c r="DH1670" s="288"/>
      <c r="DI1670" s="288"/>
      <c r="DJ1670" s="288"/>
      <c r="DK1670" s="288"/>
      <c r="DL1670" s="288"/>
      <c r="DM1670" s="288"/>
      <c r="DN1670" s="288"/>
      <c r="DO1670" s="288"/>
      <c r="DP1670" s="288"/>
      <c r="DQ1670" s="288"/>
      <c r="DR1670" s="288"/>
      <c r="DS1670" s="288"/>
      <c r="DT1670" s="288"/>
      <c r="DU1670" s="288"/>
      <c r="DV1670" s="288"/>
      <c r="DW1670" s="288"/>
      <c r="DX1670" s="288"/>
      <c r="DY1670" s="288"/>
      <c r="DZ1670" s="288"/>
      <c r="EA1670" s="288"/>
      <c r="EB1670" s="288"/>
      <c r="EC1670" s="288"/>
      <c r="ED1670" s="288"/>
      <c r="EE1670" s="288"/>
      <c r="EF1670" s="288"/>
      <c r="EG1670" s="288"/>
      <c r="EH1670" s="288"/>
      <c r="EI1670" s="288"/>
      <c r="EJ1670" s="288"/>
      <c r="EK1670" s="288"/>
      <c r="EL1670" s="288"/>
      <c r="EM1670" s="288"/>
      <c r="EN1670" s="288"/>
      <c r="EO1670" s="288"/>
      <c r="EP1670" s="288"/>
      <c r="EQ1670" s="288"/>
      <c r="ER1670" s="288"/>
      <c r="ES1670" s="288"/>
      <c r="ET1670" s="288"/>
      <c r="EU1670" s="288"/>
      <c r="EV1670" s="288"/>
      <c r="EW1670" s="288"/>
      <c r="EX1670" s="288"/>
      <c r="EY1670" s="288"/>
      <c r="EZ1670" s="288"/>
      <c r="FA1670" s="288"/>
      <c r="FB1670" s="288"/>
      <c r="FC1670" s="288"/>
      <c r="FD1670" s="288"/>
      <c r="FE1670" s="288"/>
      <c r="FF1670" s="288"/>
      <c r="FG1670" s="288"/>
      <c r="FH1670" s="288"/>
      <c r="FI1670" s="288"/>
      <c r="FJ1670" s="288"/>
      <c r="FK1670" s="288"/>
      <c r="FL1670" s="288"/>
      <c r="FM1670" s="288"/>
      <c r="FN1670" s="288"/>
      <c r="FO1670" s="288"/>
      <c r="FP1670" s="288"/>
      <c r="FQ1670" s="288"/>
      <c r="FR1670" s="288"/>
      <c r="FS1670" s="288"/>
      <c r="FT1670" s="288"/>
      <c r="FU1670" s="288"/>
      <c r="FV1670" s="288"/>
      <c r="FW1670" s="288"/>
      <c r="FX1670" s="288"/>
      <c r="FY1670" s="288"/>
      <c r="FZ1670" s="288"/>
      <c r="GA1670" s="288"/>
      <c r="GB1670" s="288"/>
      <c r="GC1670" s="288"/>
      <c r="GD1670" s="288"/>
      <c r="GE1670" s="288"/>
      <c r="GF1670" s="288"/>
      <c r="GG1670" s="288"/>
      <c r="GH1670" s="288"/>
      <c r="GI1670" s="288"/>
      <c r="GJ1670" s="288"/>
      <c r="GK1670" s="288"/>
      <c r="GL1670" s="288"/>
      <c r="GM1670" s="288"/>
      <c r="GN1670" s="288"/>
      <c r="GO1670" s="288"/>
      <c r="GP1670" s="288"/>
      <c r="GQ1670" s="288"/>
      <c r="GR1670" s="288"/>
      <c r="GS1670" s="288"/>
      <c r="GT1670" s="288"/>
      <c r="GU1670" s="288"/>
      <c r="GV1670" s="288"/>
      <c r="GW1670" s="288"/>
      <c r="GX1670" s="288"/>
      <c r="GY1670" s="288"/>
      <c r="GZ1670" s="288"/>
      <c r="HA1670" s="288"/>
      <c r="HB1670" s="288"/>
      <c r="HC1670" s="288"/>
      <c r="HD1670" s="288"/>
      <c r="HE1670" s="288"/>
      <c r="HF1670" s="288"/>
      <c r="HG1670" s="288"/>
      <c r="HH1670" s="288"/>
      <c r="HI1670" s="288"/>
      <c r="HJ1670" s="288"/>
      <c r="HK1670" s="288"/>
      <c r="HL1670" s="288"/>
      <c r="HM1670" s="288"/>
      <c r="HN1670" s="288"/>
      <c r="HO1670" s="288"/>
      <c r="HP1670" s="288"/>
      <c r="HQ1670" s="288"/>
      <c r="HR1670" s="288"/>
      <c r="HS1670" s="288"/>
      <c r="HT1670" s="288"/>
      <c r="HU1670" s="288"/>
      <c r="HV1670" s="288"/>
      <c r="HW1670" s="288"/>
      <c r="HX1670" s="288"/>
      <c r="HY1670" s="288"/>
      <c r="HZ1670" s="288"/>
      <c r="IA1670" s="288"/>
      <c r="IB1670" s="288"/>
      <c r="IC1670" s="288"/>
      <c r="ID1670" s="288"/>
      <c r="IE1670" s="288"/>
      <c r="IF1670" s="288"/>
      <c r="IG1670" s="288"/>
      <c r="IH1670" s="288"/>
      <c r="II1670" s="288"/>
      <c r="IJ1670" s="288"/>
      <c r="IK1670" s="288"/>
      <c r="IL1670" s="288"/>
      <c r="IM1670" s="288"/>
      <c r="IN1670" s="288"/>
      <c r="IO1670" s="288"/>
      <c r="IP1670" s="288"/>
      <c r="IQ1670" s="288"/>
      <c r="IR1670" s="288"/>
      <c r="IS1670" s="288"/>
      <c r="IT1670" s="288"/>
      <c r="IU1670" s="288"/>
      <c r="IV1670" s="288"/>
    </row>
    <row r="1671" spans="1:256" s="238" customFormat="1" ht="14.1" customHeight="1" x14ac:dyDescent="0.25">
      <c r="A1671" s="283"/>
      <c r="B1671" s="289" t="s">
        <v>774</v>
      </c>
      <c r="C1671" s="285"/>
      <c r="D1671" s="286"/>
      <c r="E1671" s="352" t="s">
        <v>775</v>
      </c>
      <c r="F1671" s="352"/>
      <c r="G1671" s="352"/>
      <c r="H1671" s="291"/>
      <c r="I1671" s="288"/>
      <c r="J1671" s="288"/>
      <c r="K1671" s="288"/>
      <c r="L1671" s="288"/>
      <c r="M1671" s="288"/>
      <c r="N1671" s="288"/>
      <c r="O1671" s="288"/>
      <c r="P1671" s="288"/>
      <c r="Q1671" s="288"/>
      <c r="R1671" s="288"/>
      <c r="S1671" s="288"/>
      <c r="T1671" s="288"/>
      <c r="U1671" s="288"/>
      <c r="V1671" s="288"/>
      <c r="W1671" s="288"/>
      <c r="X1671" s="288"/>
      <c r="Y1671" s="288"/>
      <c r="Z1671" s="288"/>
      <c r="AA1671" s="288"/>
      <c r="AB1671" s="288"/>
      <c r="AC1671" s="288"/>
      <c r="AD1671" s="288"/>
      <c r="AE1671" s="288"/>
      <c r="AF1671" s="288"/>
      <c r="AG1671" s="288"/>
      <c r="AH1671" s="288"/>
      <c r="AI1671" s="288"/>
      <c r="AJ1671" s="288"/>
      <c r="AK1671" s="288"/>
      <c r="AL1671" s="288"/>
      <c r="AM1671" s="288"/>
      <c r="AN1671" s="288"/>
      <c r="AO1671" s="288"/>
      <c r="AP1671" s="288"/>
      <c r="AQ1671" s="288"/>
      <c r="AR1671" s="288"/>
      <c r="AS1671" s="288"/>
      <c r="AT1671" s="288"/>
      <c r="AU1671" s="288"/>
      <c r="AV1671" s="288"/>
      <c r="AW1671" s="288"/>
      <c r="AX1671" s="288"/>
      <c r="AY1671" s="288"/>
      <c r="AZ1671" s="288"/>
      <c r="BA1671" s="288"/>
      <c r="BB1671" s="288"/>
      <c r="BC1671" s="288"/>
      <c r="BD1671" s="288"/>
      <c r="BE1671" s="288"/>
      <c r="BF1671" s="288"/>
      <c r="BG1671" s="288"/>
      <c r="BH1671" s="288"/>
      <c r="BI1671" s="288"/>
      <c r="BJ1671" s="288"/>
      <c r="BK1671" s="288"/>
      <c r="BL1671" s="288"/>
      <c r="BM1671" s="288"/>
      <c r="BN1671" s="288"/>
      <c r="BO1671" s="288"/>
      <c r="BP1671" s="288"/>
      <c r="BQ1671" s="288"/>
      <c r="BR1671" s="288"/>
      <c r="BS1671" s="288"/>
      <c r="BT1671" s="288"/>
      <c r="BU1671" s="288"/>
      <c r="BV1671" s="288"/>
      <c r="BW1671" s="288"/>
      <c r="BX1671" s="288"/>
      <c r="BY1671" s="288"/>
      <c r="BZ1671" s="288"/>
      <c r="CA1671" s="288"/>
      <c r="CB1671" s="288"/>
      <c r="CC1671" s="288"/>
      <c r="CD1671" s="288"/>
      <c r="CE1671" s="288"/>
      <c r="CF1671" s="288"/>
      <c r="CG1671" s="288"/>
      <c r="CH1671" s="288"/>
      <c r="CI1671" s="288"/>
      <c r="CJ1671" s="288"/>
      <c r="CK1671" s="288"/>
      <c r="CL1671" s="288"/>
      <c r="CM1671" s="288"/>
      <c r="CN1671" s="288"/>
      <c r="CO1671" s="288"/>
      <c r="CP1671" s="288"/>
      <c r="CQ1671" s="288"/>
      <c r="CR1671" s="288"/>
      <c r="CS1671" s="288"/>
      <c r="CT1671" s="288"/>
      <c r="CU1671" s="288"/>
      <c r="CV1671" s="288"/>
      <c r="CW1671" s="288"/>
      <c r="CX1671" s="288"/>
      <c r="CY1671" s="288"/>
      <c r="CZ1671" s="288"/>
      <c r="DA1671" s="288"/>
      <c r="DB1671" s="288"/>
      <c r="DC1671" s="288"/>
      <c r="DD1671" s="288"/>
      <c r="DE1671" s="288"/>
      <c r="DF1671" s="288"/>
      <c r="DG1671" s="288"/>
      <c r="DH1671" s="288"/>
      <c r="DI1671" s="288"/>
      <c r="DJ1671" s="288"/>
      <c r="DK1671" s="288"/>
      <c r="DL1671" s="288"/>
      <c r="DM1671" s="288"/>
      <c r="DN1671" s="288"/>
      <c r="DO1671" s="288"/>
      <c r="DP1671" s="288"/>
      <c r="DQ1671" s="288"/>
      <c r="DR1671" s="288"/>
      <c r="DS1671" s="288"/>
      <c r="DT1671" s="288"/>
      <c r="DU1671" s="288"/>
      <c r="DV1671" s="288"/>
      <c r="DW1671" s="288"/>
      <c r="DX1671" s="288"/>
      <c r="DY1671" s="288"/>
      <c r="DZ1671" s="288"/>
      <c r="EA1671" s="288"/>
      <c r="EB1671" s="288"/>
      <c r="EC1671" s="288"/>
      <c r="ED1671" s="288"/>
      <c r="EE1671" s="288"/>
      <c r="EF1671" s="288"/>
      <c r="EG1671" s="288"/>
      <c r="EH1671" s="288"/>
      <c r="EI1671" s="288"/>
      <c r="EJ1671" s="288"/>
      <c r="EK1671" s="288"/>
      <c r="EL1671" s="288"/>
      <c r="EM1671" s="288"/>
      <c r="EN1671" s="288"/>
      <c r="EO1671" s="288"/>
      <c r="EP1671" s="288"/>
      <c r="EQ1671" s="288"/>
      <c r="ER1671" s="288"/>
      <c r="ES1671" s="288"/>
      <c r="ET1671" s="288"/>
      <c r="EU1671" s="288"/>
      <c r="EV1671" s="288"/>
      <c r="EW1671" s="288"/>
      <c r="EX1671" s="288"/>
      <c r="EY1671" s="288"/>
      <c r="EZ1671" s="288"/>
      <c r="FA1671" s="288"/>
      <c r="FB1671" s="288"/>
      <c r="FC1671" s="288"/>
      <c r="FD1671" s="288"/>
      <c r="FE1671" s="288"/>
      <c r="FF1671" s="288"/>
      <c r="FG1671" s="288"/>
      <c r="FH1671" s="288"/>
      <c r="FI1671" s="288"/>
      <c r="FJ1671" s="288"/>
      <c r="FK1671" s="288"/>
      <c r="FL1671" s="288"/>
      <c r="FM1671" s="288"/>
      <c r="FN1671" s="288"/>
      <c r="FO1671" s="288"/>
      <c r="FP1671" s="288"/>
      <c r="FQ1671" s="288"/>
      <c r="FR1671" s="288"/>
      <c r="FS1671" s="288"/>
      <c r="FT1671" s="288"/>
      <c r="FU1671" s="288"/>
      <c r="FV1671" s="288"/>
      <c r="FW1671" s="288"/>
      <c r="FX1671" s="288"/>
      <c r="FY1671" s="288"/>
      <c r="FZ1671" s="288"/>
      <c r="GA1671" s="288"/>
      <c r="GB1671" s="288"/>
      <c r="GC1671" s="288"/>
      <c r="GD1671" s="288"/>
      <c r="GE1671" s="288"/>
      <c r="GF1671" s="288"/>
      <c r="GG1671" s="288"/>
      <c r="GH1671" s="288"/>
      <c r="GI1671" s="288"/>
      <c r="GJ1671" s="288"/>
      <c r="GK1671" s="288"/>
      <c r="GL1671" s="288"/>
      <c r="GM1671" s="288"/>
      <c r="GN1671" s="288"/>
      <c r="GO1671" s="288"/>
      <c r="GP1671" s="288"/>
      <c r="GQ1671" s="288"/>
      <c r="GR1671" s="288"/>
      <c r="GS1671" s="288"/>
      <c r="GT1671" s="288"/>
      <c r="GU1671" s="288"/>
      <c r="GV1671" s="288"/>
      <c r="GW1671" s="288"/>
      <c r="GX1671" s="288"/>
      <c r="GY1671" s="288"/>
      <c r="GZ1671" s="288"/>
      <c r="HA1671" s="288"/>
      <c r="HB1671" s="288"/>
      <c r="HC1671" s="288"/>
      <c r="HD1671" s="288"/>
      <c r="HE1671" s="288"/>
      <c r="HF1671" s="288"/>
      <c r="HG1671" s="288"/>
      <c r="HH1671" s="288"/>
      <c r="HI1671" s="288"/>
      <c r="HJ1671" s="288"/>
      <c r="HK1671" s="288"/>
      <c r="HL1671" s="288"/>
      <c r="HM1671" s="288"/>
      <c r="HN1671" s="288"/>
      <c r="HO1671" s="288"/>
      <c r="HP1671" s="288"/>
      <c r="HQ1671" s="288"/>
      <c r="HR1671" s="288"/>
      <c r="HS1671" s="288"/>
      <c r="HT1671" s="288"/>
      <c r="HU1671" s="288"/>
      <c r="HV1671" s="288"/>
      <c r="HW1671" s="288"/>
      <c r="HX1671" s="288"/>
      <c r="HY1671" s="288"/>
      <c r="HZ1671" s="288"/>
      <c r="IA1671" s="288"/>
      <c r="IB1671" s="288"/>
      <c r="IC1671" s="288"/>
      <c r="ID1671" s="288"/>
      <c r="IE1671" s="288"/>
      <c r="IF1671" s="288"/>
      <c r="IG1671" s="288"/>
      <c r="IH1671" s="288"/>
      <c r="II1671" s="288"/>
      <c r="IJ1671" s="288"/>
      <c r="IK1671" s="288"/>
      <c r="IL1671" s="288"/>
      <c r="IM1671" s="288"/>
      <c r="IN1671" s="288"/>
      <c r="IO1671" s="288"/>
      <c r="IP1671" s="288"/>
      <c r="IQ1671" s="288"/>
      <c r="IR1671" s="288"/>
      <c r="IS1671" s="288"/>
      <c r="IT1671" s="288"/>
      <c r="IU1671" s="288"/>
      <c r="IV1671" s="288"/>
    </row>
    <row r="1672" spans="1:256" s="238" customFormat="1" ht="14.1" customHeight="1" x14ac:dyDescent="0.25">
      <c r="A1672" s="283"/>
      <c r="B1672" s="289"/>
      <c r="C1672" s="285"/>
      <c r="D1672" s="286"/>
      <c r="E1672" s="286"/>
      <c r="F1672" s="286"/>
      <c r="G1672" s="286"/>
      <c r="H1672" s="291"/>
      <c r="I1672" s="288"/>
      <c r="J1672" s="288"/>
      <c r="K1672" s="288"/>
      <c r="L1672" s="288"/>
      <c r="M1672" s="288"/>
      <c r="N1672" s="288"/>
      <c r="O1672" s="288"/>
      <c r="P1672" s="288"/>
      <c r="Q1672" s="288"/>
      <c r="R1672" s="288"/>
      <c r="S1672" s="288"/>
      <c r="T1672" s="288"/>
      <c r="U1672" s="288"/>
      <c r="V1672" s="288"/>
      <c r="W1672" s="288"/>
      <c r="X1672" s="288"/>
      <c r="Y1672" s="288"/>
      <c r="Z1672" s="288"/>
      <c r="AA1672" s="288"/>
      <c r="AB1672" s="288"/>
      <c r="AC1672" s="288"/>
      <c r="AD1672" s="288"/>
      <c r="AE1672" s="288"/>
      <c r="AF1672" s="288"/>
      <c r="AG1672" s="288"/>
      <c r="AH1672" s="288"/>
      <c r="AI1672" s="288"/>
      <c r="AJ1672" s="288"/>
      <c r="AK1672" s="288"/>
      <c r="AL1672" s="288"/>
      <c r="AM1672" s="288"/>
      <c r="AN1672" s="288"/>
      <c r="AO1672" s="288"/>
      <c r="AP1672" s="288"/>
      <c r="AQ1672" s="288"/>
      <c r="AR1672" s="288"/>
      <c r="AS1672" s="288"/>
      <c r="AT1672" s="288"/>
      <c r="AU1672" s="288"/>
      <c r="AV1672" s="288"/>
      <c r="AW1672" s="288"/>
      <c r="AX1672" s="288"/>
      <c r="AY1672" s="288"/>
      <c r="AZ1672" s="288"/>
      <c r="BA1672" s="288"/>
      <c r="BB1672" s="288"/>
      <c r="BC1672" s="288"/>
      <c r="BD1672" s="288"/>
      <c r="BE1672" s="288"/>
      <c r="BF1672" s="288"/>
      <c r="BG1672" s="288"/>
      <c r="BH1672" s="288"/>
      <c r="BI1672" s="288"/>
      <c r="BJ1672" s="288"/>
      <c r="BK1672" s="288"/>
      <c r="BL1672" s="288"/>
      <c r="BM1672" s="288"/>
      <c r="BN1672" s="288"/>
      <c r="BO1672" s="288"/>
      <c r="BP1672" s="288"/>
      <c r="BQ1672" s="288"/>
      <c r="BR1672" s="288"/>
      <c r="BS1672" s="288"/>
      <c r="BT1672" s="288"/>
      <c r="BU1672" s="288"/>
      <c r="BV1672" s="288"/>
      <c r="BW1672" s="288"/>
      <c r="BX1672" s="288"/>
      <c r="BY1672" s="288"/>
      <c r="BZ1672" s="288"/>
      <c r="CA1672" s="288"/>
      <c r="CB1672" s="288"/>
      <c r="CC1672" s="288"/>
      <c r="CD1672" s="288"/>
      <c r="CE1672" s="288"/>
      <c r="CF1672" s="288"/>
      <c r="CG1672" s="288"/>
      <c r="CH1672" s="288"/>
      <c r="CI1672" s="288"/>
      <c r="CJ1672" s="288"/>
      <c r="CK1672" s="288"/>
      <c r="CL1672" s="288"/>
      <c r="CM1672" s="288"/>
      <c r="CN1672" s="288"/>
      <c r="CO1672" s="288"/>
      <c r="CP1672" s="288"/>
      <c r="CQ1672" s="288"/>
      <c r="CR1672" s="288"/>
      <c r="CS1672" s="288"/>
      <c r="CT1672" s="288"/>
      <c r="CU1672" s="288"/>
      <c r="CV1672" s="288"/>
      <c r="CW1672" s="288"/>
      <c r="CX1672" s="288"/>
      <c r="CY1672" s="288"/>
      <c r="CZ1672" s="288"/>
      <c r="DA1672" s="288"/>
      <c r="DB1672" s="288"/>
      <c r="DC1672" s="288"/>
      <c r="DD1672" s="288"/>
      <c r="DE1672" s="288"/>
      <c r="DF1672" s="288"/>
      <c r="DG1672" s="288"/>
      <c r="DH1672" s="288"/>
      <c r="DI1672" s="288"/>
      <c r="DJ1672" s="288"/>
      <c r="DK1672" s="288"/>
      <c r="DL1672" s="288"/>
      <c r="DM1672" s="288"/>
      <c r="DN1672" s="288"/>
      <c r="DO1672" s="288"/>
      <c r="DP1672" s="288"/>
      <c r="DQ1672" s="288"/>
      <c r="DR1672" s="288"/>
      <c r="DS1672" s="288"/>
      <c r="DT1672" s="288"/>
      <c r="DU1672" s="288"/>
      <c r="DV1672" s="288"/>
      <c r="DW1672" s="288"/>
      <c r="DX1672" s="288"/>
      <c r="DY1672" s="288"/>
      <c r="DZ1672" s="288"/>
      <c r="EA1672" s="288"/>
      <c r="EB1672" s="288"/>
      <c r="EC1672" s="288"/>
      <c r="ED1672" s="288"/>
      <c r="EE1672" s="288"/>
      <c r="EF1672" s="288"/>
      <c r="EG1672" s="288"/>
      <c r="EH1672" s="288"/>
      <c r="EI1672" s="288"/>
      <c r="EJ1672" s="288"/>
      <c r="EK1672" s="288"/>
      <c r="EL1672" s="288"/>
      <c r="EM1672" s="288"/>
      <c r="EN1672" s="288"/>
      <c r="EO1672" s="288"/>
      <c r="EP1672" s="288"/>
      <c r="EQ1672" s="288"/>
      <c r="ER1672" s="288"/>
      <c r="ES1672" s="288"/>
      <c r="ET1672" s="288"/>
      <c r="EU1672" s="288"/>
      <c r="EV1672" s="288"/>
      <c r="EW1672" s="288"/>
      <c r="EX1672" s="288"/>
      <c r="EY1672" s="288"/>
      <c r="EZ1672" s="288"/>
      <c r="FA1672" s="288"/>
      <c r="FB1672" s="288"/>
      <c r="FC1672" s="288"/>
      <c r="FD1672" s="288"/>
      <c r="FE1672" s="288"/>
      <c r="FF1672" s="288"/>
      <c r="FG1672" s="288"/>
      <c r="FH1672" s="288"/>
      <c r="FI1672" s="288"/>
      <c r="FJ1672" s="288"/>
      <c r="FK1672" s="288"/>
      <c r="FL1672" s="288"/>
      <c r="FM1672" s="288"/>
      <c r="FN1672" s="288"/>
      <c r="FO1672" s="288"/>
      <c r="FP1672" s="288"/>
      <c r="FQ1672" s="288"/>
      <c r="FR1672" s="288"/>
      <c r="FS1672" s="288"/>
      <c r="FT1672" s="288"/>
      <c r="FU1672" s="288"/>
      <c r="FV1672" s="288"/>
      <c r="FW1672" s="288"/>
      <c r="FX1672" s="288"/>
      <c r="FY1672" s="288"/>
      <c r="FZ1672" s="288"/>
      <c r="GA1672" s="288"/>
      <c r="GB1672" s="288"/>
      <c r="GC1672" s="288"/>
      <c r="GD1672" s="288"/>
      <c r="GE1672" s="288"/>
      <c r="GF1672" s="288"/>
      <c r="GG1672" s="288"/>
      <c r="GH1672" s="288"/>
      <c r="GI1672" s="288"/>
      <c r="GJ1672" s="288"/>
      <c r="GK1672" s="288"/>
      <c r="GL1672" s="288"/>
      <c r="GM1672" s="288"/>
      <c r="GN1672" s="288"/>
      <c r="GO1672" s="288"/>
      <c r="GP1672" s="288"/>
      <c r="GQ1672" s="288"/>
      <c r="GR1672" s="288"/>
      <c r="GS1672" s="288"/>
      <c r="GT1672" s="288"/>
      <c r="GU1672" s="288"/>
      <c r="GV1672" s="288"/>
      <c r="GW1672" s="288"/>
      <c r="GX1672" s="288"/>
      <c r="GY1672" s="288"/>
      <c r="GZ1672" s="288"/>
      <c r="HA1672" s="288"/>
      <c r="HB1672" s="288"/>
      <c r="HC1672" s="288"/>
      <c r="HD1672" s="288"/>
      <c r="HE1672" s="288"/>
      <c r="HF1672" s="288"/>
      <c r="HG1672" s="288"/>
      <c r="HH1672" s="288"/>
      <c r="HI1672" s="288"/>
      <c r="HJ1672" s="288"/>
      <c r="HK1672" s="288"/>
      <c r="HL1672" s="288"/>
      <c r="HM1672" s="288"/>
      <c r="HN1672" s="288"/>
      <c r="HO1672" s="288"/>
      <c r="HP1672" s="288"/>
      <c r="HQ1672" s="288"/>
      <c r="HR1672" s="288"/>
      <c r="HS1672" s="288"/>
      <c r="HT1672" s="288"/>
      <c r="HU1672" s="288"/>
      <c r="HV1672" s="288"/>
      <c r="HW1672" s="288"/>
      <c r="HX1672" s="288"/>
      <c r="HY1672" s="288"/>
      <c r="HZ1672" s="288"/>
      <c r="IA1672" s="288"/>
      <c r="IB1672" s="288"/>
      <c r="IC1672" s="288"/>
      <c r="ID1672" s="288"/>
      <c r="IE1672" s="288"/>
      <c r="IF1672" s="288"/>
      <c r="IG1672" s="288"/>
      <c r="IH1672" s="288"/>
      <c r="II1672" s="288"/>
      <c r="IJ1672" s="288"/>
      <c r="IK1672" s="288"/>
      <c r="IL1672" s="288"/>
      <c r="IM1672" s="288"/>
      <c r="IN1672" s="288"/>
      <c r="IO1672" s="288"/>
      <c r="IP1672" s="288"/>
      <c r="IQ1672" s="288"/>
      <c r="IR1672" s="288"/>
      <c r="IS1672" s="288"/>
      <c r="IT1672" s="288"/>
      <c r="IU1672" s="288"/>
      <c r="IV1672" s="288"/>
    </row>
    <row r="1673" spans="1:256" s="238" customFormat="1" ht="12.95" customHeight="1" x14ac:dyDescent="0.25">
      <c r="A1673" s="283"/>
      <c r="B1673" s="289"/>
      <c r="C1673" s="285"/>
      <c r="D1673" s="286"/>
      <c r="E1673" s="286"/>
      <c r="F1673" s="285"/>
      <c r="G1673" s="286"/>
      <c r="H1673" s="291"/>
      <c r="I1673" s="288"/>
      <c r="J1673" s="288"/>
      <c r="K1673" s="288"/>
      <c r="L1673" s="288"/>
      <c r="M1673" s="288"/>
      <c r="N1673" s="288"/>
      <c r="O1673" s="288"/>
      <c r="P1673" s="288"/>
      <c r="Q1673" s="288"/>
      <c r="R1673" s="288"/>
      <c r="S1673" s="288"/>
      <c r="T1673" s="288"/>
      <c r="U1673" s="288"/>
      <c r="V1673" s="288"/>
      <c r="W1673" s="288"/>
      <c r="X1673" s="288"/>
      <c r="Y1673" s="288"/>
      <c r="Z1673" s="288"/>
      <c r="AA1673" s="288"/>
      <c r="AB1673" s="288"/>
      <c r="AC1673" s="288"/>
      <c r="AD1673" s="288"/>
      <c r="AE1673" s="288"/>
      <c r="AF1673" s="288"/>
      <c r="AG1673" s="288"/>
      <c r="AH1673" s="288"/>
      <c r="AI1673" s="288"/>
      <c r="AJ1673" s="288"/>
      <c r="AK1673" s="288"/>
      <c r="AL1673" s="288"/>
      <c r="AM1673" s="288"/>
      <c r="AN1673" s="288"/>
      <c r="AO1673" s="288"/>
      <c r="AP1673" s="288"/>
      <c r="AQ1673" s="288"/>
      <c r="AR1673" s="288"/>
      <c r="AS1673" s="288"/>
      <c r="AT1673" s="288"/>
      <c r="AU1673" s="288"/>
      <c r="AV1673" s="288"/>
      <c r="AW1673" s="288"/>
      <c r="AX1673" s="288"/>
      <c r="AY1673" s="288"/>
      <c r="AZ1673" s="288"/>
      <c r="BA1673" s="288"/>
      <c r="BB1673" s="288"/>
      <c r="BC1673" s="288"/>
      <c r="BD1673" s="288"/>
      <c r="BE1673" s="288"/>
      <c r="BF1673" s="288"/>
      <c r="BG1673" s="288"/>
      <c r="BH1673" s="288"/>
      <c r="BI1673" s="288"/>
      <c r="BJ1673" s="288"/>
      <c r="BK1673" s="288"/>
      <c r="BL1673" s="288"/>
      <c r="BM1673" s="288"/>
      <c r="BN1673" s="288"/>
      <c r="BO1673" s="288"/>
      <c r="BP1673" s="288"/>
      <c r="BQ1673" s="288"/>
      <c r="BR1673" s="288"/>
      <c r="BS1673" s="288"/>
      <c r="BT1673" s="288"/>
      <c r="BU1673" s="288"/>
      <c r="BV1673" s="288"/>
      <c r="BW1673" s="288"/>
      <c r="BX1673" s="288"/>
      <c r="BY1673" s="288"/>
      <c r="BZ1673" s="288"/>
      <c r="CA1673" s="288"/>
      <c r="CB1673" s="288"/>
      <c r="CC1673" s="288"/>
      <c r="CD1673" s="288"/>
      <c r="CE1673" s="288"/>
      <c r="CF1673" s="288"/>
      <c r="CG1673" s="288"/>
      <c r="CH1673" s="288"/>
      <c r="CI1673" s="288"/>
      <c r="CJ1673" s="288"/>
      <c r="CK1673" s="288"/>
      <c r="CL1673" s="288"/>
      <c r="CM1673" s="288"/>
      <c r="CN1673" s="288"/>
      <c r="CO1673" s="288"/>
      <c r="CP1673" s="288"/>
      <c r="CQ1673" s="288"/>
      <c r="CR1673" s="288"/>
      <c r="CS1673" s="288"/>
      <c r="CT1673" s="288"/>
      <c r="CU1673" s="288"/>
      <c r="CV1673" s="288"/>
      <c r="CW1673" s="288"/>
      <c r="CX1673" s="288"/>
      <c r="CY1673" s="288"/>
      <c r="CZ1673" s="288"/>
      <c r="DA1673" s="288"/>
      <c r="DB1673" s="288"/>
      <c r="DC1673" s="288"/>
      <c r="DD1673" s="288"/>
      <c r="DE1673" s="288"/>
      <c r="DF1673" s="288"/>
      <c r="DG1673" s="288"/>
      <c r="DH1673" s="288"/>
      <c r="DI1673" s="288"/>
      <c r="DJ1673" s="288"/>
      <c r="DK1673" s="288"/>
      <c r="DL1673" s="288"/>
      <c r="DM1673" s="288"/>
      <c r="DN1673" s="288"/>
      <c r="DO1673" s="288"/>
      <c r="DP1673" s="288"/>
      <c r="DQ1673" s="288"/>
      <c r="DR1673" s="288"/>
      <c r="DS1673" s="288"/>
      <c r="DT1673" s="288"/>
      <c r="DU1673" s="288"/>
      <c r="DV1673" s="288"/>
      <c r="DW1673" s="288"/>
      <c r="DX1673" s="288"/>
      <c r="DY1673" s="288"/>
      <c r="DZ1673" s="288"/>
      <c r="EA1673" s="288"/>
      <c r="EB1673" s="288"/>
      <c r="EC1673" s="288"/>
      <c r="ED1673" s="288"/>
      <c r="EE1673" s="288"/>
      <c r="EF1673" s="288"/>
      <c r="EG1673" s="288"/>
      <c r="EH1673" s="288"/>
      <c r="EI1673" s="288"/>
      <c r="EJ1673" s="288"/>
      <c r="EK1673" s="288"/>
      <c r="EL1673" s="288"/>
      <c r="EM1673" s="288"/>
      <c r="EN1673" s="288"/>
      <c r="EO1673" s="288"/>
      <c r="EP1673" s="288"/>
      <c r="EQ1673" s="288"/>
      <c r="ER1673" s="288"/>
      <c r="ES1673" s="288"/>
      <c r="ET1673" s="288"/>
      <c r="EU1673" s="288"/>
      <c r="EV1673" s="288"/>
      <c r="EW1673" s="288"/>
      <c r="EX1673" s="288"/>
      <c r="EY1673" s="288"/>
      <c r="EZ1673" s="288"/>
      <c r="FA1673" s="288"/>
      <c r="FB1673" s="288"/>
      <c r="FC1673" s="288"/>
      <c r="FD1673" s="288"/>
      <c r="FE1673" s="288"/>
      <c r="FF1673" s="288"/>
      <c r="FG1673" s="288"/>
      <c r="FH1673" s="288"/>
      <c r="FI1673" s="288"/>
      <c r="FJ1673" s="288"/>
      <c r="FK1673" s="288"/>
      <c r="FL1673" s="288"/>
      <c r="FM1673" s="288"/>
      <c r="FN1673" s="288"/>
      <c r="FO1673" s="288"/>
      <c r="FP1673" s="288"/>
      <c r="FQ1673" s="288"/>
      <c r="FR1673" s="288"/>
      <c r="FS1673" s="288"/>
      <c r="FT1673" s="288"/>
      <c r="FU1673" s="288"/>
      <c r="FV1673" s="288"/>
      <c r="FW1673" s="288"/>
      <c r="FX1673" s="288"/>
      <c r="FY1673" s="288"/>
      <c r="FZ1673" s="288"/>
      <c r="GA1673" s="288"/>
      <c r="GB1673" s="288"/>
      <c r="GC1673" s="288"/>
      <c r="GD1673" s="288"/>
      <c r="GE1673" s="288"/>
      <c r="GF1673" s="288"/>
      <c r="GG1673" s="288"/>
      <c r="GH1673" s="288"/>
      <c r="GI1673" s="288"/>
      <c r="GJ1673" s="288"/>
      <c r="GK1673" s="288"/>
      <c r="GL1673" s="288"/>
      <c r="GM1673" s="288"/>
      <c r="GN1673" s="288"/>
      <c r="GO1673" s="288"/>
      <c r="GP1673" s="288"/>
      <c r="GQ1673" s="288"/>
      <c r="GR1673" s="288"/>
      <c r="GS1673" s="288"/>
      <c r="GT1673" s="288"/>
      <c r="GU1673" s="288"/>
      <c r="GV1673" s="288"/>
      <c r="GW1673" s="288"/>
      <c r="GX1673" s="288"/>
      <c r="GY1673" s="288"/>
      <c r="GZ1673" s="288"/>
      <c r="HA1673" s="288"/>
      <c r="HB1673" s="288"/>
      <c r="HC1673" s="288"/>
      <c r="HD1673" s="288"/>
      <c r="HE1673" s="288"/>
      <c r="HF1673" s="288"/>
      <c r="HG1673" s="288"/>
      <c r="HH1673" s="288"/>
      <c r="HI1673" s="288"/>
      <c r="HJ1673" s="288"/>
      <c r="HK1673" s="288"/>
      <c r="HL1673" s="288"/>
      <c r="HM1673" s="288"/>
      <c r="HN1673" s="288"/>
      <c r="HO1673" s="288"/>
      <c r="HP1673" s="288"/>
      <c r="HQ1673" s="288"/>
      <c r="HR1673" s="288"/>
      <c r="HS1673" s="288"/>
      <c r="HT1673" s="288"/>
      <c r="HU1673" s="288"/>
      <c r="HV1673" s="288"/>
      <c r="HW1673" s="288"/>
      <c r="HX1673" s="288"/>
      <c r="HY1673" s="288"/>
      <c r="HZ1673" s="288"/>
      <c r="IA1673" s="288"/>
      <c r="IB1673" s="288"/>
      <c r="IC1673" s="288"/>
      <c r="ID1673" s="288"/>
      <c r="IE1673" s="288"/>
      <c r="IF1673" s="288"/>
      <c r="IG1673" s="288"/>
      <c r="IH1673" s="288"/>
      <c r="II1673" s="288"/>
      <c r="IJ1673" s="288"/>
      <c r="IK1673" s="288"/>
      <c r="IL1673" s="288"/>
      <c r="IM1673" s="288"/>
      <c r="IN1673" s="288"/>
      <c r="IO1673" s="288"/>
      <c r="IP1673" s="288"/>
      <c r="IQ1673" s="288"/>
      <c r="IR1673" s="288"/>
      <c r="IS1673" s="288"/>
      <c r="IT1673" s="288"/>
      <c r="IU1673" s="288"/>
      <c r="IV1673" s="288"/>
    </row>
    <row r="1674" spans="1:256" s="238" customFormat="1" ht="14.25" customHeight="1" x14ac:dyDescent="0.25">
      <c r="A1674" s="349" t="s">
        <v>770</v>
      </c>
      <c r="B1674" s="349"/>
      <c r="C1674" s="349"/>
      <c r="D1674" s="349"/>
      <c r="E1674" s="349"/>
      <c r="F1674" s="349"/>
      <c r="G1674" s="349"/>
      <c r="H1674" s="292"/>
      <c r="I1674" s="288"/>
      <c r="J1674" s="288"/>
      <c r="K1674" s="288"/>
      <c r="L1674" s="288"/>
      <c r="M1674" s="288"/>
      <c r="N1674" s="288"/>
      <c r="O1674" s="288"/>
      <c r="P1674" s="288"/>
      <c r="Q1674" s="288"/>
      <c r="R1674" s="288"/>
      <c r="S1674" s="288"/>
      <c r="T1674" s="288"/>
      <c r="U1674" s="288"/>
      <c r="V1674" s="288"/>
      <c r="W1674" s="288"/>
      <c r="X1674" s="288"/>
      <c r="Y1674" s="288"/>
      <c r="Z1674" s="288"/>
      <c r="AA1674" s="288"/>
      <c r="AB1674" s="288"/>
      <c r="AC1674" s="288"/>
      <c r="AD1674" s="288"/>
      <c r="AE1674" s="288"/>
      <c r="AF1674" s="288"/>
      <c r="AG1674" s="288"/>
      <c r="AH1674" s="288"/>
      <c r="AI1674" s="288"/>
      <c r="AJ1674" s="288"/>
      <c r="AK1674" s="288"/>
      <c r="AL1674" s="288"/>
      <c r="AM1674" s="288"/>
      <c r="AN1674" s="288"/>
      <c r="AO1674" s="288"/>
      <c r="AP1674" s="288"/>
      <c r="AQ1674" s="288"/>
      <c r="AR1674" s="288"/>
      <c r="AS1674" s="288"/>
      <c r="AT1674" s="288"/>
      <c r="AU1674" s="288"/>
      <c r="AV1674" s="288"/>
      <c r="AW1674" s="288"/>
      <c r="AX1674" s="288"/>
      <c r="AY1674" s="288"/>
      <c r="AZ1674" s="288"/>
      <c r="BA1674" s="288"/>
      <c r="BB1674" s="288"/>
      <c r="BC1674" s="288"/>
      <c r="BD1674" s="288"/>
      <c r="BE1674" s="288"/>
      <c r="BF1674" s="288"/>
      <c r="BG1674" s="288"/>
      <c r="BH1674" s="288"/>
      <c r="BI1674" s="288"/>
      <c r="BJ1674" s="288"/>
      <c r="BK1674" s="288"/>
      <c r="BL1674" s="288"/>
      <c r="BM1674" s="288"/>
      <c r="BN1674" s="288"/>
      <c r="BO1674" s="288"/>
      <c r="BP1674" s="288"/>
      <c r="BQ1674" s="288"/>
      <c r="BR1674" s="288"/>
      <c r="BS1674" s="288"/>
      <c r="BT1674" s="288"/>
      <c r="BU1674" s="288"/>
      <c r="BV1674" s="288"/>
      <c r="BW1674" s="288"/>
      <c r="BX1674" s="288"/>
      <c r="BY1674" s="288"/>
      <c r="BZ1674" s="288"/>
      <c r="CA1674" s="288"/>
      <c r="CB1674" s="288"/>
      <c r="CC1674" s="288"/>
      <c r="CD1674" s="288"/>
      <c r="CE1674" s="288"/>
      <c r="CF1674" s="288"/>
      <c r="CG1674" s="288"/>
      <c r="CH1674" s="288"/>
      <c r="CI1674" s="288"/>
      <c r="CJ1674" s="288"/>
      <c r="CK1674" s="288"/>
      <c r="CL1674" s="288"/>
      <c r="CM1674" s="288"/>
      <c r="CN1674" s="288"/>
      <c r="CO1674" s="288"/>
      <c r="CP1674" s="288"/>
      <c r="CQ1674" s="288"/>
      <c r="CR1674" s="288"/>
      <c r="CS1674" s="288"/>
      <c r="CT1674" s="288"/>
      <c r="CU1674" s="288"/>
      <c r="CV1674" s="288"/>
      <c r="CW1674" s="288"/>
      <c r="CX1674" s="288"/>
      <c r="CY1674" s="288"/>
      <c r="CZ1674" s="288"/>
      <c r="DA1674" s="288"/>
      <c r="DB1674" s="288"/>
      <c r="DC1674" s="288"/>
      <c r="DD1674" s="288"/>
      <c r="DE1674" s="288"/>
      <c r="DF1674" s="288"/>
      <c r="DG1674" s="288"/>
      <c r="DH1674" s="288"/>
      <c r="DI1674" s="288"/>
      <c r="DJ1674" s="288"/>
      <c r="DK1674" s="288"/>
      <c r="DL1674" s="288"/>
      <c r="DM1674" s="288"/>
      <c r="DN1674" s="288"/>
      <c r="DO1674" s="288"/>
      <c r="DP1674" s="288"/>
      <c r="DQ1674" s="288"/>
      <c r="DR1674" s="288"/>
      <c r="DS1674" s="288"/>
      <c r="DT1674" s="288"/>
      <c r="DU1674" s="288"/>
      <c r="DV1674" s="288"/>
      <c r="DW1674" s="288"/>
      <c r="DX1674" s="288"/>
      <c r="DY1674" s="288"/>
      <c r="DZ1674" s="288"/>
      <c r="EA1674" s="288"/>
      <c r="EB1674" s="288"/>
      <c r="EC1674" s="288"/>
      <c r="ED1674" s="288"/>
      <c r="EE1674" s="288"/>
      <c r="EF1674" s="288"/>
      <c r="EG1674" s="288"/>
      <c r="EH1674" s="288"/>
      <c r="EI1674" s="288"/>
      <c r="EJ1674" s="288"/>
      <c r="EK1674" s="288"/>
      <c r="EL1674" s="288"/>
      <c r="EM1674" s="288"/>
      <c r="EN1674" s="288"/>
      <c r="EO1674" s="288"/>
      <c r="EP1674" s="288"/>
      <c r="EQ1674" s="288"/>
      <c r="ER1674" s="288"/>
      <c r="ES1674" s="288"/>
      <c r="ET1674" s="288"/>
      <c r="EU1674" s="288"/>
      <c r="EV1674" s="288"/>
      <c r="EW1674" s="288"/>
      <c r="EX1674" s="288"/>
      <c r="EY1674" s="288"/>
      <c r="EZ1674" s="288"/>
      <c r="FA1674" s="288"/>
      <c r="FB1674" s="288"/>
      <c r="FC1674" s="288"/>
      <c r="FD1674" s="288"/>
      <c r="FE1674" s="288"/>
      <c r="FF1674" s="288"/>
      <c r="FG1674" s="288"/>
      <c r="FH1674" s="288"/>
      <c r="FI1674" s="288"/>
      <c r="FJ1674" s="288"/>
      <c r="FK1674" s="288"/>
      <c r="FL1674" s="288"/>
      <c r="FM1674" s="288"/>
      <c r="FN1674" s="288"/>
      <c r="FO1674" s="288"/>
      <c r="FP1674" s="288"/>
      <c r="FQ1674" s="288"/>
      <c r="FR1674" s="288"/>
      <c r="FS1674" s="288"/>
      <c r="FT1674" s="288"/>
      <c r="FU1674" s="288"/>
      <c r="FV1674" s="288"/>
      <c r="FW1674" s="288"/>
      <c r="FX1674" s="288"/>
      <c r="FY1674" s="288"/>
      <c r="FZ1674" s="288"/>
      <c r="GA1674" s="288"/>
      <c r="GB1674" s="288"/>
      <c r="GC1674" s="288"/>
      <c r="GD1674" s="288"/>
      <c r="GE1674" s="288"/>
      <c r="GF1674" s="288"/>
      <c r="GG1674" s="288"/>
      <c r="GH1674" s="288"/>
      <c r="GI1674" s="288"/>
      <c r="GJ1674" s="288"/>
      <c r="GK1674" s="288"/>
      <c r="GL1674" s="288"/>
      <c r="GM1674" s="288"/>
      <c r="GN1674" s="288"/>
      <c r="GO1674" s="288"/>
      <c r="GP1674" s="288"/>
      <c r="GQ1674" s="288"/>
      <c r="GR1674" s="288"/>
      <c r="GS1674" s="288"/>
      <c r="GT1674" s="288"/>
      <c r="GU1674" s="288"/>
      <c r="GV1674" s="288"/>
      <c r="GW1674" s="288"/>
      <c r="GX1674" s="288"/>
      <c r="GY1674" s="288"/>
      <c r="GZ1674" s="288"/>
      <c r="HA1674" s="288"/>
      <c r="HB1674" s="288"/>
      <c r="HC1674" s="288"/>
      <c r="HD1674" s="288"/>
      <c r="HE1674" s="288"/>
      <c r="HF1674" s="288"/>
      <c r="HG1674" s="288"/>
      <c r="HH1674" s="288"/>
      <c r="HI1674" s="288"/>
      <c r="HJ1674" s="288"/>
      <c r="HK1674" s="288"/>
      <c r="HL1674" s="288"/>
      <c r="HM1674" s="288"/>
      <c r="HN1674" s="288"/>
      <c r="HO1674" s="288"/>
      <c r="HP1674" s="288"/>
      <c r="HQ1674" s="288"/>
      <c r="HR1674" s="288"/>
      <c r="HS1674" s="288"/>
      <c r="HT1674" s="288"/>
      <c r="HU1674" s="288"/>
      <c r="HV1674" s="288"/>
      <c r="HW1674" s="288"/>
      <c r="HX1674" s="288"/>
      <c r="HY1674" s="288"/>
      <c r="HZ1674" s="288"/>
      <c r="IA1674" s="288"/>
      <c r="IB1674" s="288"/>
      <c r="IC1674" s="288"/>
      <c r="ID1674" s="288"/>
      <c r="IE1674" s="288"/>
      <c r="IF1674" s="288"/>
      <c r="IG1674" s="288"/>
      <c r="IH1674" s="288"/>
      <c r="II1674" s="288"/>
      <c r="IJ1674" s="288"/>
      <c r="IK1674" s="288"/>
      <c r="IL1674" s="288"/>
      <c r="IM1674" s="288"/>
      <c r="IN1674" s="288"/>
      <c r="IO1674" s="288"/>
      <c r="IP1674" s="288"/>
      <c r="IQ1674" s="288"/>
      <c r="IR1674" s="288"/>
      <c r="IS1674" s="288"/>
      <c r="IT1674" s="288"/>
      <c r="IU1674" s="288"/>
      <c r="IV1674" s="288"/>
    </row>
    <row r="1675" spans="1:256" s="238" customFormat="1" ht="14.1" customHeight="1" x14ac:dyDescent="0.25">
      <c r="A1675" s="283"/>
      <c r="B1675" s="293"/>
      <c r="C1675" s="287"/>
      <c r="D1675" s="286"/>
      <c r="E1675" s="294"/>
      <c r="F1675" s="285"/>
      <c r="G1675" s="291"/>
      <c r="H1675" s="292"/>
      <c r="I1675" s="288"/>
      <c r="J1675" s="288"/>
      <c r="K1675" s="288"/>
      <c r="L1675" s="288"/>
      <c r="M1675" s="288"/>
      <c r="N1675" s="288"/>
      <c r="O1675" s="288"/>
      <c r="P1675" s="288"/>
      <c r="Q1675" s="288"/>
      <c r="R1675" s="288"/>
      <c r="S1675" s="288"/>
      <c r="T1675" s="288"/>
      <c r="U1675" s="288"/>
      <c r="V1675" s="288"/>
      <c r="W1675" s="288"/>
      <c r="X1675" s="288"/>
      <c r="Y1675" s="288"/>
      <c r="Z1675" s="288"/>
      <c r="AA1675" s="288"/>
      <c r="AB1675" s="288"/>
      <c r="AC1675" s="288"/>
      <c r="AD1675" s="288"/>
      <c r="AE1675" s="288"/>
      <c r="AF1675" s="288"/>
      <c r="AG1675" s="288"/>
      <c r="AH1675" s="288"/>
      <c r="AI1675" s="288"/>
      <c r="AJ1675" s="288"/>
      <c r="AK1675" s="288"/>
      <c r="AL1675" s="288"/>
      <c r="AM1675" s="288"/>
      <c r="AN1675" s="288"/>
      <c r="AO1675" s="288"/>
      <c r="AP1675" s="288"/>
      <c r="AQ1675" s="288"/>
      <c r="AR1675" s="288"/>
      <c r="AS1675" s="288"/>
      <c r="AT1675" s="288"/>
      <c r="AU1675" s="288"/>
      <c r="AV1675" s="288"/>
      <c r="AW1675" s="288"/>
      <c r="AX1675" s="288"/>
      <c r="AY1675" s="288"/>
      <c r="AZ1675" s="288"/>
      <c r="BA1675" s="288"/>
      <c r="BB1675" s="288"/>
      <c r="BC1675" s="288"/>
      <c r="BD1675" s="288"/>
      <c r="BE1675" s="288"/>
      <c r="BF1675" s="288"/>
      <c r="BG1675" s="288"/>
      <c r="BH1675" s="288"/>
      <c r="BI1675" s="288"/>
      <c r="BJ1675" s="288"/>
      <c r="BK1675" s="288"/>
      <c r="BL1675" s="288"/>
      <c r="BM1675" s="288"/>
      <c r="BN1675" s="288"/>
      <c r="BO1675" s="288"/>
      <c r="BP1675" s="288"/>
      <c r="BQ1675" s="288"/>
      <c r="BR1675" s="288"/>
      <c r="BS1675" s="288"/>
      <c r="BT1675" s="288"/>
      <c r="BU1675" s="288"/>
      <c r="BV1675" s="288"/>
      <c r="BW1675" s="288"/>
      <c r="BX1675" s="288"/>
      <c r="BY1675" s="288"/>
      <c r="BZ1675" s="288"/>
      <c r="CA1675" s="288"/>
      <c r="CB1675" s="288"/>
      <c r="CC1675" s="288"/>
      <c r="CD1675" s="288"/>
      <c r="CE1675" s="288"/>
      <c r="CF1675" s="288"/>
      <c r="CG1675" s="288"/>
      <c r="CH1675" s="288"/>
      <c r="CI1675" s="288"/>
      <c r="CJ1675" s="288"/>
      <c r="CK1675" s="288"/>
      <c r="CL1675" s="288"/>
      <c r="CM1675" s="288"/>
      <c r="CN1675" s="288"/>
      <c r="CO1675" s="288"/>
      <c r="CP1675" s="288"/>
      <c r="CQ1675" s="288"/>
      <c r="CR1675" s="288"/>
      <c r="CS1675" s="288"/>
      <c r="CT1675" s="288"/>
      <c r="CU1675" s="288"/>
      <c r="CV1675" s="288"/>
      <c r="CW1675" s="288"/>
      <c r="CX1675" s="288"/>
      <c r="CY1675" s="288"/>
      <c r="CZ1675" s="288"/>
      <c r="DA1675" s="288"/>
      <c r="DB1675" s="288"/>
      <c r="DC1675" s="288"/>
      <c r="DD1675" s="288"/>
      <c r="DE1675" s="288"/>
      <c r="DF1675" s="288"/>
      <c r="DG1675" s="288"/>
      <c r="DH1675" s="288"/>
      <c r="DI1675" s="288"/>
      <c r="DJ1675" s="288"/>
      <c r="DK1675" s="288"/>
      <c r="DL1675" s="288"/>
      <c r="DM1675" s="288"/>
      <c r="DN1675" s="288"/>
      <c r="DO1675" s="288"/>
      <c r="DP1675" s="288"/>
      <c r="DQ1675" s="288"/>
      <c r="DR1675" s="288"/>
      <c r="DS1675" s="288"/>
      <c r="DT1675" s="288"/>
      <c r="DU1675" s="288"/>
      <c r="DV1675" s="288"/>
      <c r="DW1675" s="288"/>
      <c r="DX1675" s="288"/>
      <c r="DY1675" s="288"/>
      <c r="DZ1675" s="288"/>
      <c r="EA1675" s="288"/>
      <c r="EB1675" s="288"/>
      <c r="EC1675" s="288"/>
      <c r="ED1675" s="288"/>
      <c r="EE1675" s="288"/>
      <c r="EF1675" s="288"/>
      <c r="EG1675" s="288"/>
      <c r="EH1675" s="288"/>
      <c r="EI1675" s="288"/>
      <c r="EJ1675" s="288"/>
      <c r="EK1675" s="288"/>
      <c r="EL1675" s="288"/>
      <c r="EM1675" s="288"/>
      <c r="EN1675" s="288"/>
      <c r="EO1675" s="288"/>
      <c r="EP1675" s="288"/>
      <c r="EQ1675" s="288"/>
      <c r="ER1675" s="288"/>
      <c r="ES1675" s="288"/>
      <c r="ET1675" s="288"/>
      <c r="EU1675" s="288"/>
      <c r="EV1675" s="288"/>
      <c r="EW1675" s="288"/>
      <c r="EX1675" s="288"/>
      <c r="EY1675" s="288"/>
      <c r="EZ1675" s="288"/>
      <c r="FA1675" s="288"/>
      <c r="FB1675" s="288"/>
      <c r="FC1675" s="288"/>
      <c r="FD1675" s="288"/>
      <c r="FE1675" s="288"/>
      <c r="FF1675" s="288"/>
      <c r="FG1675" s="288"/>
      <c r="FH1675" s="288"/>
      <c r="FI1675" s="288"/>
      <c r="FJ1675" s="288"/>
      <c r="FK1675" s="288"/>
      <c r="FL1675" s="288"/>
      <c r="FM1675" s="288"/>
      <c r="FN1675" s="288"/>
      <c r="FO1675" s="288"/>
      <c r="FP1675" s="288"/>
      <c r="FQ1675" s="288"/>
      <c r="FR1675" s="288"/>
      <c r="FS1675" s="288"/>
      <c r="FT1675" s="288"/>
      <c r="FU1675" s="288"/>
      <c r="FV1675" s="288"/>
      <c r="FW1675" s="288"/>
      <c r="FX1675" s="288"/>
      <c r="FY1675" s="288"/>
      <c r="FZ1675" s="288"/>
      <c r="GA1675" s="288"/>
      <c r="GB1675" s="288"/>
      <c r="GC1675" s="288"/>
      <c r="GD1675" s="288"/>
      <c r="GE1675" s="288"/>
      <c r="GF1675" s="288"/>
      <c r="GG1675" s="288"/>
      <c r="GH1675" s="288"/>
      <c r="GI1675" s="288"/>
      <c r="GJ1675" s="288"/>
      <c r="GK1675" s="288"/>
      <c r="GL1675" s="288"/>
      <c r="GM1675" s="288"/>
      <c r="GN1675" s="288"/>
      <c r="GO1675" s="288"/>
      <c r="GP1675" s="288"/>
      <c r="GQ1675" s="288"/>
      <c r="GR1675" s="288"/>
      <c r="GS1675" s="288"/>
      <c r="GT1675" s="288"/>
      <c r="GU1675" s="288"/>
      <c r="GV1675" s="288"/>
      <c r="GW1675" s="288"/>
      <c r="GX1675" s="288"/>
      <c r="GY1675" s="288"/>
      <c r="GZ1675" s="288"/>
      <c r="HA1675" s="288"/>
      <c r="HB1675" s="288"/>
      <c r="HC1675" s="288"/>
      <c r="HD1675" s="288"/>
      <c r="HE1675" s="288"/>
      <c r="HF1675" s="288"/>
      <c r="HG1675" s="288"/>
      <c r="HH1675" s="288"/>
      <c r="HI1675" s="288"/>
      <c r="HJ1675" s="288"/>
      <c r="HK1675" s="288"/>
      <c r="HL1675" s="288"/>
      <c r="HM1675" s="288"/>
      <c r="HN1675" s="288"/>
      <c r="HO1675" s="288"/>
      <c r="HP1675" s="288"/>
      <c r="HQ1675" s="288"/>
      <c r="HR1675" s="288"/>
      <c r="HS1675" s="288"/>
      <c r="HT1675" s="288"/>
      <c r="HU1675" s="288"/>
      <c r="HV1675" s="288"/>
      <c r="HW1675" s="288"/>
      <c r="HX1675" s="288"/>
      <c r="HY1675" s="288"/>
      <c r="HZ1675" s="288"/>
      <c r="IA1675" s="288"/>
      <c r="IB1675" s="288"/>
      <c r="IC1675" s="288"/>
      <c r="ID1675" s="288"/>
      <c r="IE1675" s="288"/>
      <c r="IF1675" s="288"/>
      <c r="IG1675" s="288"/>
      <c r="IH1675" s="288"/>
      <c r="II1675" s="288"/>
      <c r="IJ1675" s="288"/>
      <c r="IK1675" s="288"/>
      <c r="IL1675" s="288"/>
      <c r="IM1675" s="288"/>
      <c r="IN1675" s="288"/>
      <c r="IO1675" s="288"/>
      <c r="IP1675" s="288"/>
      <c r="IQ1675" s="288"/>
      <c r="IR1675" s="288"/>
      <c r="IS1675" s="288"/>
      <c r="IT1675" s="288"/>
      <c r="IU1675" s="288"/>
      <c r="IV1675" s="288"/>
    </row>
    <row r="1676" spans="1:256" s="238" customFormat="1" ht="14.1" customHeight="1" x14ac:dyDescent="0.25">
      <c r="A1676" s="283"/>
      <c r="B1676" s="293"/>
      <c r="C1676" s="285"/>
      <c r="D1676" s="286"/>
      <c r="E1676" s="294"/>
      <c r="F1676" s="285"/>
      <c r="G1676" s="291"/>
      <c r="H1676" s="292"/>
      <c r="I1676" s="288"/>
      <c r="J1676" s="288"/>
      <c r="K1676" s="288"/>
      <c r="L1676" s="288"/>
      <c r="M1676" s="288"/>
      <c r="N1676" s="288"/>
      <c r="O1676" s="288"/>
      <c r="P1676" s="288"/>
      <c r="Q1676" s="288"/>
      <c r="R1676" s="288"/>
      <c r="S1676" s="288"/>
      <c r="T1676" s="288"/>
      <c r="U1676" s="288"/>
      <c r="V1676" s="288"/>
      <c r="W1676" s="288"/>
      <c r="X1676" s="288"/>
      <c r="Y1676" s="288"/>
      <c r="Z1676" s="288"/>
      <c r="AA1676" s="288"/>
      <c r="AB1676" s="288"/>
      <c r="AC1676" s="288"/>
      <c r="AD1676" s="288"/>
      <c r="AE1676" s="288"/>
      <c r="AF1676" s="288"/>
      <c r="AG1676" s="288"/>
      <c r="AH1676" s="288"/>
      <c r="AI1676" s="288"/>
      <c r="AJ1676" s="288"/>
      <c r="AK1676" s="288"/>
      <c r="AL1676" s="288"/>
      <c r="AM1676" s="288"/>
      <c r="AN1676" s="288"/>
      <c r="AO1676" s="288"/>
      <c r="AP1676" s="288"/>
      <c r="AQ1676" s="288"/>
      <c r="AR1676" s="288"/>
      <c r="AS1676" s="288"/>
      <c r="AT1676" s="288"/>
      <c r="AU1676" s="288"/>
      <c r="AV1676" s="288"/>
      <c r="AW1676" s="288"/>
      <c r="AX1676" s="288"/>
      <c r="AY1676" s="288"/>
      <c r="AZ1676" s="288"/>
      <c r="BA1676" s="288"/>
      <c r="BB1676" s="288"/>
      <c r="BC1676" s="288"/>
      <c r="BD1676" s="288"/>
      <c r="BE1676" s="288"/>
      <c r="BF1676" s="288"/>
      <c r="BG1676" s="288"/>
      <c r="BH1676" s="288"/>
      <c r="BI1676" s="288"/>
      <c r="BJ1676" s="288"/>
      <c r="BK1676" s="288"/>
      <c r="BL1676" s="288"/>
      <c r="BM1676" s="288"/>
      <c r="BN1676" s="288"/>
      <c r="BO1676" s="288"/>
      <c r="BP1676" s="288"/>
      <c r="BQ1676" s="288"/>
      <c r="BR1676" s="288"/>
      <c r="BS1676" s="288"/>
      <c r="BT1676" s="288"/>
      <c r="BU1676" s="288"/>
      <c r="BV1676" s="288"/>
      <c r="BW1676" s="288"/>
      <c r="BX1676" s="288"/>
      <c r="BY1676" s="288"/>
      <c r="BZ1676" s="288"/>
      <c r="CA1676" s="288"/>
      <c r="CB1676" s="288"/>
      <c r="CC1676" s="288"/>
      <c r="CD1676" s="288"/>
      <c r="CE1676" s="288"/>
      <c r="CF1676" s="288"/>
      <c r="CG1676" s="288"/>
      <c r="CH1676" s="288"/>
      <c r="CI1676" s="288"/>
      <c r="CJ1676" s="288"/>
      <c r="CK1676" s="288"/>
      <c r="CL1676" s="288"/>
      <c r="CM1676" s="288"/>
      <c r="CN1676" s="288"/>
      <c r="CO1676" s="288"/>
      <c r="CP1676" s="288"/>
      <c r="CQ1676" s="288"/>
      <c r="CR1676" s="288"/>
      <c r="CS1676" s="288"/>
      <c r="CT1676" s="288"/>
      <c r="CU1676" s="288"/>
      <c r="CV1676" s="288"/>
      <c r="CW1676" s="288"/>
      <c r="CX1676" s="288"/>
      <c r="CY1676" s="288"/>
      <c r="CZ1676" s="288"/>
      <c r="DA1676" s="288"/>
      <c r="DB1676" s="288"/>
      <c r="DC1676" s="288"/>
      <c r="DD1676" s="288"/>
      <c r="DE1676" s="288"/>
      <c r="DF1676" s="288"/>
      <c r="DG1676" s="288"/>
      <c r="DH1676" s="288"/>
      <c r="DI1676" s="288"/>
      <c r="DJ1676" s="288"/>
      <c r="DK1676" s="288"/>
      <c r="DL1676" s="288"/>
      <c r="DM1676" s="288"/>
      <c r="DN1676" s="288"/>
      <c r="DO1676" s="288"/>
      <c r="DP1676" s="288"/>
      <c r="DQ1676" s="288"/>
      <c r="DR1676" s="288"/>
      <c r="DS1676" s="288"/>
      <c r="DT1676" s="288"/>
      <c r="DU1676" s="288"/>
      <c r="DV1676" s="288"/>
      <c r="DW1676" s="288"/>
      <c r="DX1676" s="288"/>
      <c r="DY1676" s="288"/>
      <c r="DZ1676" s="288"/>
      <c r="EA1676" s="288"/>
      <c r="EB1676" s="288"/>
      <c r="EC1676" s="288"/>
      <c r="ED1676" s="288"/>
      <c r="EE1676" s="288"/>
      <c r="EF1676" s="288"/>
      <c r="EG1676" s="288"/>
      <c r="EH1676" s="288"/>
      <c r="EI1676" s="288"/>
      <c r="EJ1676" s="288"/>
      <c r="EK1676" s="288"/>
      <c r="EL1676" s="288"/>
      <c r="EM1676" s="288"/>
      <c r="EN1676" s="288"/>
      <c r="EO1676" s="288"/>
      <c r="EP1676" s="288"/>
      <c r="EQ1676" s="288"/>
      <c r="ER1676" s="288"/>
      <c r="ES1676" s="288"/>
      <c r="ET1676" s="288"/>
      <c r="EU1676" s="288"/>
      <c r="EV1676" s="288"/>
      <c r="EW1676" s="288"/>
      <c r="EX1676" s="288"/>
      <c r="EY1676" s="288"/>
      <c r="EZ1676" s="288"/>
      <c r="FA1676" s="288"/>
      <c r="FB1676" s="288"/>
      <c r="FC1676" s="288"/>
      <c r="FD1676" s="288"/>
      <c r="FE1676" s="288"/>
      <c r="FF1676" s="288"/>
      <c r="FG1676" s="288"/>
      <c r="FH1676" s="288"/>
      <c r="FI1676" s="288"/>
      <c r="FJ1676" s="288"/>
      <c r="FK1676" s="288"/>
      <c r="FL1676" s="288"/>
      <c r="FM1676" s="288"/>
      <c r="FN1676" s="288"/>
      <c r="FO1676" s="288"/>
      <c r="FP1676" s="288"/>
      <c r="FQ1676" s="288"/>
      <c r="FR1676" s="288"/>
      <c r="FS1676" s="288"/>
      <c r="FT1676" s="288"/>
      <c r="FU1676" s="288"/>
      <c r="FV1676" s="288"/>
      <c r="FW1676" s="288"/>
      <c r="FX1676" s="288"/>
      <c r="FY1676" s="288"/>
      <c r="FZ1676" s="288"/>
      <c r="GA1676" s="288"/>
      <c r="GB1676" s="288"/>
      <c r="GC1676" s="288"/>
      <c r="GD1676" s="288"/>
      <c r="GE1676" s="288"/>
      <c r="GF1676" s="288"/>
      <c r="GG1676" s="288"/>
      <c r="GH1676" s="288"/>
      <c r="GI1676" s="288"/>
      <c r="GJ1676" s="288"/>
      <c r="GK1676" s="288"/>
      <c r="GL1676" s="288"/>
      <c r="GM1676" s="288"/>
      <c r="GN1676" s="288"/>
      <c r="GO1676" s="288"/>
      <c r="GP1676" s="288"/>
      <c r="GQ1676" s="288"/>
      <c r="GR1676" s="288"/>
      <c r="GS1676" s="288"/>
      <c r="GT1676" s="288"/>
      <c r="GU1676" s="288"/>
      <c r="GV1676" s="288"/>
      <c r="GW1676" s="288"/>
      <c r="GX1676" s="288"/>
      <c r="GY1676" s="288"/>
      <c r="GZ1676" s="288"/>
      <c r="HA1676" s="288"/>
      <c r="HB1676" s="288"/>
      <c r="HC1676" s="288"/>
      <c r="HD1676" s="288"/>
      <c r="HE1676" s="288"/>
      <c r="HF1676" s="288"/>
      <c r="HG1676" s="288"/>
      <c r="HH1676" s="288"/>
      <c r="HI1676" s="288"/>
      <c r="HJ1676" s="288"/>
      <c r="HK1676" s="288"/>
      <c r="HL1676" s="288"/>
      <c r="HM1676" s="288"/>
      <c r="HN1676" s="288"/>
      <c r="HO1676" s="288"/>
      <c r="HP1676" s="288"/>
      <c r="HQ1676" s="288"/>
      <c r="HR1676" s="288"/>
      <c r="HS1676" s="288"/>
      <c r="HT1676" s="288"/>
      <c r="HU1676" s="288"/>
      <c r="HV1676" s="288"/>
      <c r="HW1676" s="288"/>
      <c r="HX1676" s="288"/>
      <c r="HY1676" s="288"/>
      <c r="HZ1676" s="288"/>
      <c r="IA1676" s="288"/>
      <c r="IB1676" s="288"/>
      <c r="IC1676" s="288"/>
      <c r="ID1676" s="288"/>
      <c r="IE1676" s="288"/>
      <c r="IF1676" s="288"/>
      <c r="IG1676" s="288"/>
      <c r="IH1676" s="288"/>
      <c r="II1676" s="288"/>
      <c r="IJ1676" s="288"/>
      <c r="IK1676" s="288"/>
      <c r="IL1676" s="288"/>
      <c r="IM1676" s="288"/>
      <c r="IN1676" s="288"/>
      <c r="IO1676" s="288"/>
      <c r="IP1676" s="288"/>
      <c r="IQ1676" s="288"/>
      <c r="IR1676" s="288"/>
      <c r="IS1676" s="288"/>
      <c r="IT1676" s="288"/>
      <c r="IU1676" s="288"/>
      <c r="IV1676" s="288"/>
    </row>
    <row r="1677" spans="1:256" s="238" customFormat="1" ht="14.1" customHeight="1" x14ac:dyDescent="0.25">
      <c r="A1677" s="348" t="s">
        <v>776</v>
      </c>
      <c r="B1677" s="348"/>
      <c r="C1677" s="348"/>
      <c r="D1677" s="348"/>
      <c r="E1677" s="348"/>
      <c r="F1677" s="348"/>
      <c r="G1677" s="348"/>
      <c r="H1677" s="292"/>
      <c r="I1677" s="288"/>
      <c r="J1677" s="288"/>
      <c r="K1677" s="288"/>
      <c r="L1677" s="288"/>
      <c r="M1677" s="288"/>
      <c r="N1677" s="288"/>
      <c r="O1677" s="288"/>
      <c r="P1677" s="288"/>
      <c r="Q1677" s="288"/>
      <c r="R1677" s="288"/>
      <c r="S1677" s="288"/>
      <c r="T1677" s="288"/>
      <c r="U1677" s="288"/>
      <c r="V1677" s="288"/>
      <c r="W1677" s="288"/>
      <c r="X1677" s="288"/>
      <c r="Y1677" s="288"/>
      <c r="Z1677" s="288"/>
      <c r="AA1677" s="288"/>
      <c r="AB1677" s="288"/>
      <c r="AC1677" s="288"/>
      <c r="AD1677" s="288"/>
      <c r="AE1677" s="288"/>
      <c r="AF1677" s="288"/>
      <c r="AG1677" s="288"/>
      <c r="AH1677" s="288"/>
      <c r="AI1677" s="288"/>
      <c r="AJ1677" s="288"/>
      <c r="AK1677" s="288"/>
      <c r="AL1677" s="288"/>
      <c r="AM1677" s="288"/>
      <c r="AN1677" s="288"/>
      <c r="AO1677" s="288"/>
      <c r="AP1677" s="288"/>
      <c r="AQ1677" s="288"/>
      <c r="AR1677" s="288"/>
      <c r="AS1677" s="288"/>
      <c r="AT1677" s="288"/>
      <c r="AU1677" s="288"/>
      <c r="AV1677" s="288"/>
      <c r="AW1677" s="288"/>
      <c r="AX1677" s="288"/>
      <c r="AY1677" s="288"/>
      <c r="AZ1677" s="288"/>
      <c r="BA1677" s="288"/>
      <c r="BB1677" s="288"/>
      <c r="BC1677" s="288"/>
      <c r="BD1677" s="288"/>
      <c r="BE1677" s="288"/>
      <c r="BF1677" s="288"/>
      <c r="BG1677" s="288"/>
      <c r="BH1677" s="288"/>
      <c r="BI1677" s="288"/>
      <c r="BJ1677" s="288"/>
      <c r="BK1677" s="288"/>
      <c r="BL1677" s="288"/>
      <c r="BM1677" s="288"/>
      <c r="BN1677" s="288"/>
      <c r="BO1677" s="288"/>
      <c r="BP1677" s="288"/>
      <c r="BQ1677" s="288"/>
      <c r="BR1677" s="288"/>
      <c r="BS1677" s="288"/>
      <c r="BT1677" s="288"/>
      <c r="BU1677" s="288"/>
      <c r="BV1677" s="288"/>
      <c r="BW1677" s="288"/>
      <c r="BX1677" s="288"/>
      <c r="BY1677" s="288"/>
      <c r="BZ1677" s="288"/>
      <c r="CA1677" s="288"/>
      <c r="CB1677" s="288"/>
      <c r="CC1677" s="288"/>
      <c r="CD1677" s="288"/>
      <c r="CE1677" s="288"/>
      <c r="CF1677" s="288"/>
      <c r="CG1677" s="288"/>
      <c r="CH1677" s="288"/>
      <c r="CI1677" s="288"/>
      <c r="CJ1677" s="288"/>
      <c r="CK1677" s="288"/>
      <c r="CL1677" s="288"/>
      <c r="CM1677" s="288"/>
      <c r="CN1677" s="288"/>
      <c r="CO1677" s="288"/>
      <c r="CP1677" s="288"/>
      <c r="CQ1677" s="288"/>
      <c r="CR1677" s="288"/>
      <c r="CS1677" s="288"/>
      <c r="CT1677" s="288"/>
      <c r="CU1677" s="288"/>
      <c r="CV1677" s="288"/>
      <c r="CW1677" s="288"/>
      <c r="CX1677" s="288"/>
      <c r="CY1677" s="288"/>
      <c r="CZ1677" s="288"/>
      <c r="DA1677" s="288"/>
      <c r="DB1677" s="288"/>
      <c r="DC1677" s="288"/>
      <c r="DD1677" s="288"/>
      <c r="DE1677" s="288"/>
      <c r="DF1677" s="288"/>
      <c r="DG1677" s="288"/>
      <c r="DH1677" s="288"/>
      <c r="DI1677" s="288"/>
      <c r="DJ1677" s="288"/>
      <c r="DK1677" s="288"/>
      <c r="DL1677" s="288"/>
      <c r="DM1677" s="288"/>
      <c r="DN1677" s="288"/>
      <c r="DO1677" s="288"/>
      <c r="DP1677" s="288"/>
      <c r="DQ1677" s="288"/>
      <c r="DR1677" s="288"/>
      <c r="DS1677" s="288"/>
      <c r="DT1677" s="288"/>
      <c r="DU1677" s="288"/>
      <c r="DV1677" s="288"/>
      <c r="DW1677" s="288"/>
      <c r="DX1677" s="288"/>
      <c r="DY1677" s="288"/>
      <c r="DZ1677" s="288"/>
      <c r="EA1677" s="288"/>
      <c r="EB1677" s="288"/>
      <c r="EC1677" s="288"/>
      <c r="ED1677" s="288"/>
      <c r="EE1677" s="288"/>
      <c r="EF1677" s="288"/>
      <c r="EG1677" s="288"/>
      <c r="EH1677" s="288"/>
      <c r="EI1677" s="288"/>
      <c r="EJ1677" s="288"/>
      <c r="EK1677" s="288"/>
      <c r="EL1677" s="288"/>
      <c r="EM1677" s="288"/>
      <c r="EN1677" s="288"/>
      <c r="EO1677" s="288"/>
      <c r="EP1677" s="288"/>
      <c r="EQ1677" s="288"/>
      <c r="ER1677" s="288"/>
      <c r="ES1677" s="288"/>
      <c r="ET1677" s="288"/>
      <c r="EU1677" s="288"/>
      <c r="EV1677" s="288"/>
      <c r="EW1677" s="288"/>
      <c r="EX1677" s="288"/>
      <c r="EY1677" s="288"/>
      <c r="EZ1677" s="288"/>
      <c r="FA1677" s="288"/>
      <c r="FB1677" s="288"/>
      <c r="FC1677" s="288"/>
      <c r="FD1677" s="288"/>
      <c r="FE1677" s="288"/>
      <c r="FF1677" s="288"/>
      <c r="FG1677" s="288"/>
      <c r="FH1677" s="288"/>
      <c r="FI1677" s="288"/>
      <c r="FJ1677" s="288"/>
      <c r="FK1677" s="288"/>
      <c r="FL1677" s="288"/>
      <c r="FM1677" s="288"/>
      <c r="FN1677" s="288"/>
      <c r="FO1677" s="288"/>
      <c r="FP1677" s="288"/>
      <c r="FQ1677" s="288"/>
      <c r="FR1677" s="288"/>
      <c r="FS1677" s="288"/>
      <c r="FT1677" s="288"/>
      <c r="FU1677" s="288"/>
      <c r="FV1677" s="288"/>
      <c r="FW1677" s="288"/>
      <c r="FX1677" s="288"/>
      <c r="FY1677" s="288"/>
      <c r="FZ1677" s="288"/>
      <c r="GA1677" s="288"/>
      <c r="GB1677" s="288"/>
      <c r="GC1677" s="288"/>
      <c r="GD1677" s="288"/>
      <c r="GE1677" s="288"/>
      <c r="GF1677" s="288"/>
      <c r="GG1677" s="288"/>
      <c r="GH1677" s="288"/>
      <c r="GI1677" s="288"/>
      <c r="GJ1677" s="288"/>
      <c r="GK1677" s="288"/>
      <c r="GL1677" s="288"/>
      <c r="GM1677" s="288"/>
      <c r="GN1677" s="288"/>
      <c r="GO1677" s="288"/>
      <c r="GP1677" s="288"/>
      <c r="GQ1677" s="288"/>
      <c r="GR1677" s="288"/>
      <c r="GS1677" s="288"/>
      <c r="GT1677" s="288"/>
      <c r="GU1677" s="288"/>
      <c r="GV1677" s="288"/>
      <c r="GW1677" s="288"/>
      <c r="GX1677" s="288"/>
      <c r="GY1677" s="288"/>
      <c r="GZ1677" s="288"/>
      <c r="HA1677" s="288"/>
      <c r="HB1677" s="288"/>
      <c r="HC1677" s="288"/>
      <c r="HD1677" s="288"/>
      <c r="HE1677" s="288"/>
      <c r="HF1677" s="288"/>
      <c r="HG1677" s="288"/>
      <c r="HH1677" s="288"/>
      <c r="HI1677" s="288"/>
      <c r="HJ1677" s="288"/>
      <c r="HK1677" s="288"/>
      <c r="HL1677" s="288"/>
      <c r="HM1677" s="288"/>
      <c r="HN1677" s="288"/>
      <c r="HO1677" s="288"/>
      <c r="HP1677" s="288"/>
      <c r="HQ1677" s="288"/>
      <c r="HR1677" s="288"/>
      <c r="HS1677" s="288"/>
      <c r="HT1677" s="288"/>
      <c r="HU1677" s="288"/>
      <c r="HV1677" s="288"/>
      <c r="HW1677" s="288"/>
      <c r="HX1677" s="288"/>
      <c r="HY1677" s="288"/>
      <c r="HZ1677" s="288"/>
      <c r="IA1677" s="288"/>
      <c r="IB1677" s="288"/>
      <c r="IC1677" s="288"/>
      <c r="ID1677" s="288"/>
      <c r="IE1677" s="288"/>
      <c r="IF1677" s="288"/>
      <c r="IG1677" s="288"/>
      <c r="IH1677" s="288"/>
      <c r="II1677" s="288"/>
      <c r="IJ1677" s="288"/>
      <c r="IK1677" s="288"/>
      <c r="IL1677" s="288"/>
      <c r="IM1677" s="288"/>
      <c r="IN1677" s="288"/>
      <c r="IO1677" s="288"/>
      <c r="IP1677" s="288"/>
      <c r="IQ1677" s="288"/>
      <c r="IR1677" s="288"/>
      <c r="IS1677" s="288"/>
      <c r="IT1677" s="288"/>
      <c r="IU1677" s="288"/>
      <c r="IV1677" s="288"/>
    </row>
    <row r="1678" spans="1:256" s="238" customFormat="1" ht="14.1" customHeight="1" x14ac:dyDescent="0.25">
      <c r="A1678" s="348" t="s">
        <v>777</v>
      </c>
      <c r="B1678" s="348"/>
      <c r="C1678" s="348"/>
      <c r="D1678" s="348"/>
      <c r="E1678" s="348"/>
      <c r="F1678" s="348"/>
      <c r="G1678" s="348"/>
      <c r="H1678" s="292"/>
      <c r="I1678" s="288"/>
      <c r="J1678" s="288"/>
      <c r="K1678" s="288"/>
      <c r="L1678" s="288"/>
      <c r="M1678" s="288"/>
      <c r="N1678" s="288"/>
      <c r="O1678" s="288"/>
      <c r="P1678" s="288"/>
      <c r="Q1678" s="288"/>
      <c r="R1678" s="288"/>
      <c r="S1678" s="288"/>
      <c r="T1678" s="288"/>
      <c r="U1678" s="288"/>
      <c r="V1678" s="288"/>
      <c r="W1678" s="288"/>
      <c r="X1678" s="288"/>
      <c r="Y1678" s="288"/>
      <c r="Z1678" s="288"/>
      <c r="AA1678" s="288"/>
      <c r="AB1678" s="288"/>
      <c r="AC1678" s="288"/>
      <c r="AD1678" s="288"/>
      <c r="AE1678" s="288"/>
      <c r="AF1678" s="288"/>
      <c r="AG1678" s="288"/>
      <c r="AH1678" s="288"/>
      <c r="AI1678" s="288"/>
      <c r="AJ1678" s="288"/>
      <c r="AK1678" s="288"/>
      <c r="AL1678" s="288"/>
      <c r="AM1678" s="288"/>
      <c r="AN1678" s="288"/>
      <c r="AO1678" s="288"/>
      <c r="AP1678" s="288"/>
      <c r="AQ1678" s="288"/>
      <c r="AR1678" s="288"/>
      <c r="AS1678" s="288"/>
      <c r="AT1678" s="288"/>
      <c r="AU1678" s="288"/>
      <c r="AV1678" s="288"/>
      <c r="AW1678" s="288"/>
      <c r="AX1678" s="288"/>
      <c r="AY1678" s="288"/>
      <c r="AZ1678" s="288"/>
      <c r="BA1678" s="288"/>
      <c r="BB1678" s="288"/>
      <c r="BC1678" s="288"/>
      <c r="BD1678" s="288"/>
      <c r="BE1678" s="288"/>
      <c r="BF1678" s="288"/>
      <c r="BG1678" s="288"/>
      <c r="BH1678" s="288"/>
      <c r="BI1678" s="288"/>
      <c r="BJ1678" s="288"/>
      <c r="BK1678" s="288"/>
      <c r="BL1678" s="288"/>
      <c r="BM1678" s="288"/>
      <c r="BN1678" s="288"/>
      <c r="BO1678" s="288"/>
      <c r="BP1678" s="288"/>
      <c r="BQ1678" s="288"/>
      <c r="BR1678" s="288"/>
      <c r="BS1678" s="288"/>
      <c r="BT1678" s="288"/>
      <c r="BU1678" s="288"/>
      <c r="BV1678" s="288"/>
      <c r="BW1678" s="288"/>
      <c r="BX1678" s="288"/>
      <c r="BY1678" s="288"/>
      <c r="BZ1678" s="288"/>
      <c r="CA1678" s="288"/>
      <c r="CB1678" s="288"/>
      <c r="CC1678" s="288"/>
      <c r="CD1678" s="288"/>
      <c r="CE1678" s="288"/>
      <c r="CF1678" s="288"/>
      <c r="CG1678" s="288"/>
      <c r="CH1678" s="288"/>
      <c r="CI1678" s="288"/>
      <c r="CJ1678" s="288"/>
      <c r="CK1678" s="288"/>
      <c r="CL1678" s="288"/>
      <c r="CM1678" s="288"/>
      <c r="CN1678" s="288"/>
      <c r="CO1678" s="288"/>
      <c r="CP1678" s="288"/>
      <c r="CQ1678" s="288"/>
      <c r="CR1678" s="288"/>
      <c r="CS1678" s="288"/>
      <c r="CT1678" s="288"/>
      <c r="CU1678" s="288"/>
      <c r="CV1678" s="288"/>
      <c r="CW1678" s="288"/>
      <c r="CX1678" s="288"/>
      <c r="CY1678" s="288"/>
      <c r="CZ1678" s="288"/>
      <c r="DA1678" s="288"/>
      <c r="DB1678" s="288"/>
      <c r="DC1678" s="288"/>
      <c r="DD1678" s="288"/>
      <c r="DE1678" s="288"/>
      <c r="DF1678" s="288"/>
      <c r="DG1678" s="288"/>
      <c r="DH1678" s="288"/>
      <c r="DI1678" s="288"/>
      <c r="DJ1678" s="288"/>
      <c r="DK1678" s="288"/>
      <c r="DL1678" s="288"/>
      <c r="DM1678" s="288"/>
      <c r="DN1678" s="288"/>
      <c r="DO1678" s="288"/>
      <c r="DP1678" s="288"/>
      <c r="DQ1678" s="288"/>
      <c r="DR1678" s="288"/>
      <c r="DS1678" s="288"/>
      <c r="DT1678" s="288"/>
      <c r="DU1678" s="288"/>
      <c r="DV1678" s="288"/>
      <c r="DW1678" s="288"/>
      <c r="DX1678" s="288"/>
      <c r="DY1678" s="288"/>
      <c r="DZ1678" s="288"/>
      <c r="EA1678" s="288"/>
      <c r="EB1678" s="288"/>
      <c r="EC1678" s="288"/>
      <c r="ED1678" s="288"/>
      <c r="EE1678" s="288"/>
      <c r="EF1678" s="288"/>
      <c r="EG1678" s="288"/>
      <c r="EH1678" s="288"/>
      <c r="EI1678" s="288"/>
      <c r="EJ1678" s="288"/>
      <c r="EK1678" s="288"/>
      <c r="EL1678" s="288"/>
      <c r="EM1678" s="288"/>
      <c r="EN1678" s="288"/>
      <c r="EO1678" s="288"/>
      <c r="EP1678" s="288"/>
      <c r="EQ1678" s="288"/>
      <c r="ER1678" s="288"/>
      <c r="ES1678" s="288"/>
      <c r="ET1678" s="288"/>
      <c r="EU1678" s="288"/>
      <c r="EV1678" s="288"/>
      <c r="EW1678" s="288"/>
      <c r="EX1678" s="288"/>
      <c r="EY1678" s="288"/>
      <c r="EZ1678" s="288"/>
      <c r="FA1678" s="288"/>
      <c r="FB1678" s="288"/>
      <c r="FC1678" s="288"/>
      <c r="FD1678" s="288"/>
      <c r="FE1678" s="288"/>
      <c r="FF1678" s="288"/>
      <c r="FG1678" s="288"/>
      <c r="FH1678" s="288"/>
      <c r="FI1678" s="288"/>
      <c r="FJ1678" s="288"/>
      <c r="FK1678" s="288"/>
      <c r="FL1678" s="288"/>
      <c r="FM1678" s="288"/>
      <c r="FN1678" s="288"/>
      <c r="FO1678" s="288"/>
      <c r="FP1678" s="288"/>
      <c r="FQ1678" s="288"/>
      <c r="FR1678" s="288"/>
      <c r="FS1678" s="288"/>
      <c r="FT1678" s="288"/>
      <c r="FU1678" s="288"/>
      <c r="FV1678" s="288"/>
      <c r="FW1678" s="288"/>
      <c r="FX1678" s="288"/>
      <c r="FY1678" s="288"/>
      <c r="FZ1678" s="288"/>
      <c r="GA1678" s="288"/>
      <c r="GB1678" s="288"/>
      <c r="GC1678" s="288"/>
      <c r="GD1678" s="288"/>
      <c r="GE1678" s="288"/>
      <c r="GF1678" s="288"/>
      <c r="GG1678" s="288"/>
      <c r="GH1678" s="288"/>
      <c r="GI1678" s="288"/>
      <c r="GJ1678" s="288"/>
      <c r="GK1678" s="288"/>
      <c r="GL1678" s="288"/>
      <c r="GM1678" s="288"/>
      <c r="GN1678" s="288"/>
      <c r="GO1678" s="288"/>
      <c r="GP1678" s="288"/>
      <c r="GQ1678" s="288"/>
      <c r="GR1678" s="288"/>
      <c r="GS1678" s="288"/>
      <c r="GT1678" s="288"/>
      <c r="GU1678" s="288"/>
      <c r="GV1678" s="288"/>
      <c r="GW1678" s="288"/>
      <c r="GX1678" s="288"/>
      <c r="GY1678" s="288"/>
      <c r="GZ1678" s="288"/>
      <c r="HA1678" s="288"/>
      <c r="HB1678" s="288"/>
      <c r="HC1678" s="288"/>
      <c r="HD1678" s="288"/>
      <c r="HE1678" s="288"/>
      <c r="HF1678" s="288"/>
      <c r="HG1678" s="288"/>
      <c r="HH1678" s="288"/>
      <c r="HI1678" s="288"/>
      <c r="HJ1678" s="288"/>
      <c r="HK1678" s="288"/>
      <c r="HL1678" s="288"/>
      <c r="HM1678" s="288"/>
      <c r="HN1678" s="288"/>
      <c r="HO1678" s="288"/>
      <c r="HP1678" s="288"/>
      <c r="HQ1678" s="288"/>
      <c r="HR1678" s="288"/>
      <c r="HS1678" s="288"/>
      <c r="HT1678" s="288"/>
      <c r="HU1678" s="288"/>
      <c r="HV1678" s="288"/>
      <c r="HW1678" s="288"/>
      <c r="HX1678" s="288"/>
      <c r="HY1678" s="288"/>
      <c r="HZ1678" s="288"/>
      <c r="IA1678" s="288"/>
      <c r="IB1678" s="288"/>
      <c r="IC1678" s="288"/>
      <c r="ID1678" s="288"/>
      <c r="IE1678" s="288"/>
      <c r="IF1678" s="288"/>
      <c r="IG1678" s="288"/>
      <c r="IH1678" s="288"/>
      <c r="II1678" s="288"/>
      <c r="IJ1678" s="288"/>
      <c r="IK1678" s="288"/>
      <c r="IL1678" s="288"/>
      <c r="IM1678" s="288"/>
      <c r="IN1678" s="288"/>
      <c r="IO1678" s="288"/>
      <c r="IP1678" s="288"/>
      <c r="IQ1678" s="288"/>
      <c r="IR1678" s="288"/>
      <c r="IS1678" s="288"/>
      <c r="IT1678" s="288"/>
      <c r="IU1678" s="288"/>
      <c r="IV1678" s="288"/>
    </row>
    <row r="1679" spans="1:256" s="238" customFormat="1" ht="14.1" customHeight="1" x14ac:dyDescent="0.25">
      <c r="A1679" s="290"/>
      <c r="B1679" s="290"/>
      <c r="C1679" s="290"/>
      <c r="D1679" s="290"/>
      <c r="E1679" s="290"/>
      <c r="F1679" s="290"/>
      <c r="G1679" s="290"/>
      <c r="H1679" s="292"/>
      <c r="I1679" s="288"/>
      <c r="J1679" s="288"/>
      <c r="K1679" s="288"/>
      <c r="L1679" s="288"/>
      <c r="M1679" s="288"/>
      <c r="N1679" s="288"/>
      <c r="O1679" s="288"/>
      <c r="P1679" s="288"/>
      <c r="Q1679" s="288"/>
      <c r="R1679" s="288"/>
      <c r="S1679" s="288"/>
      <c r="T1679" s="288"/>
      <c r="U1679" s="288"/>
      <c r="V1679" s="288"/>
      <c r="W1679" s="288"/>
      <c r="X1679" s="288"/>
      <c r="Y1679" s="288"/>
      <c r="Z1679" s="288"/>
      <c r="AA1679" s="288"/>
      <c r="AB1679" s="288"/>
      <c r="AC1679" s="288"/>
      <c r="AD1679" s="288"/>
      <c r="AE1679" s="288"/>
      <c r="AF1679" s="288"/>
      <c r="AG1679" s="288"/>
      <c r="AH1679" s="288"/>
      <c r="AI1679" s="288"/>
      <c r="AJ1679" s="288"/>
      <c r="AK1679" s="288"/>
      <c r="AL1679" s="288"/>
      <c r="AM1679" s="288"/>
      <c r="AN1679" s="288"/>
      <c r="AO1679" s="288"/>
      <c r="AP1679" s="288"/>
      <c r="AQ1679" s="288"/>
      <c r="AR1679" s="288"/>
      <c r="AS1679" s="288"/>
      <c r="AT1679" s="288"/>
      <c r="AU1679" s="288"/>
      <c r="AV1679" s="288"/>
      <c r="AW1679" s="288"/>
      <c r="AX1679" s="288"/>
      <c r="AY1679" s="288"/>
      <c r="AZ1679" s="288"/>
      <c r="BA1679" s="288"/>
      <c r="BB1679" s="288"/>
      <c r="BC1679" s="288"/>
      <c r="BD1679" s="288"/>
      <c r="BE1679" s="288"/>
      <c r="BF1679" s="288"/>
      <c r="BG1679" s="288"/>
      <c r="BH1679" s="288"/>
      <c r="BI1679" s="288"/>
      <c r="BJ1679" s="288"/>
      <c r="BK1679" s="288"/>
      <c r="BL1679" s="288"/>
      <c r="BM1679" s="288"/>
      <c r="BN1679" s="288"/>
      <c r="BO1679" s="288"/>
      <c r="BP1679" s="288"/>
      <c r="BQ1679" s="288"/>
      <c r="BR1679" s="288"/>
      <c r="BS1679" s="288"/>
      <c r="BT1679" s="288"/>
      <c r="BU1679" s="288"/>
      <c r="BV1679" s="288"/>
      <c r="BW1679" s="288"/>
      <c r="BX1679" s="288"/>
      <c r="BY1679" s="288"/>
      <c r="BZ1679" s="288"/>
      <c r="CA1679" s="288"/>
      <c r="CB1679" s="288"/>
      <c r="CC1679" s="288"/>
      <c r="CD1679" s="288"/>
      <c r="CE1679" s="288"/>
      <c r="CF1679" s="288"/>
      <c r="CG1679" s="288"/>
      <c r="CH1679" s="288"/>
      <c r="CI1679" s="288"/>
      <c r="CJ1679" s="288"/>
      <c r="CK1679" s="288"/>
      <c r="CL1679" s="288"/>
      <c r="CM1679" s="288"/>
      <c r="CN1679" s="288"/>
      <c r="CO1679" s="288"/>
      <c r="CP1679" s="288"/>
      <c r="CQ1679" s="288"/>
      <c r="CR1679" s="288"/>
      <c r="CS1679" s="288"/>
      <c r="CT1679" s="288"/>
      <c r="CU1679" s="288"/>
      <c r="CV1679" s="288"/>
      <c r="CW1679" s="288"/>
      <c r="CX1679" s="288"/>
      <c r="CY1679" s="288"/>
      <c r="CZ1679" s="288"/>
      <c r="DA1679" s="288"/>
      <c r="DB1679" s="288"/>
      <c r="DC1679" s="288"/>
      <c r="DD1679" s="288"/>
      <c r="DE1679" s="288"/>
      <c r="DF1679" s="288"/>
      <c r="DG1679" s="288"/>
      <c r="DH1679" s="288"/>
      <c r="DI1679" s="288"/>
      <c r="DJ1679" s="288"/>
      <c r="DK1679" s="288"/>
      <c r="DL1679" s="288"/>
      <c r="DM1679" s="288"/>
      <c r="DN1679" s="288"/>
      <c r="DO1679" s="288"/>
      <c r="DP1679" s="288"/>
      <c r="DQ1679" s="288"/>
      <c r="DR1679" s="288"/>
      <c r="DS1679" s="288"/>
      <c r="DT1679" s="288"/>
      <c r="DU1679" s="288"/>
      <c r="DV1679" s="288"/>
      <c r="DW1679" s="288"/>
      <c r="DX1679" s="288"/>
      <c r="DY1679" s="288"/>
      <c r="DZ1679" s="288"/>
      <c r="EA1679" s="288"/>
      <c r="EB1679" s="288"/>
      <c r="EC1679" s="288"/>
      <c r="ED1679" s="288"/>
      <c r="EE1679" s="288"/>
      <c r="EF1679" s="288"/>
      <c r="EG1679" s="288"/>
      <c r="EH1679" s="288"/>
      <c r="EI1679" s="288"/>
      <c r="EJ1679" s="288"/>
      <c r="EK1679" s="288"/>
      <c r="EL1679" s="288"/>
      <c r="EM1679" s="288"/>
      <c r="EN1679" s="288"/>
      <c r="EO1679" s="288"/>
      <c r="EP1679" s="288"/>
      <c r="EQ1679" s="288"/>
      <c r="ER1679" s="288"/>
      <c r="ES1679" s="288"/>
      <c r="ET1679" s="288"/>
      <c r="EU1679" s="288"/>
      <c r="EV1679" s="288"/>
      <c r="EW1679" s="288"/>
      <c r="EX1679" s="288"/>
      <c r="EY1679" s="288"/>
      <c r="EZ1679" s="288"/>
      <c r="FA1679" s="288"/>
      <c r="FB1679" s="288"/>
      <c r="FC1679" s="288"/>
      <c r="FD1679" s="288"/>
      <c r="FE1679" s="288"/>
      <c r="FF1679" s="288"/>
      <c r="FG1679" s="288"/>
      <c r="FH1679" s="288"/>
      <c r="FI1679" s="288"/>
      <c r="FJ1679" s="288"/>
      <c r="FK1679" s="288"/>
      <c r="FL1679" s="288"/>
      <c r="FM1679" s="288"/>
      <c r="FN1679" s="288"/>
      <c r="FO1679" s="288"/>
      <c r="FP1679" s="288"/>
      <c r="FQ1679" s="288"/>
      <c r="FR1679" s="288"/>
      <c r="FS1679" s="288"/>
      <c r="FT1679" s="288"/>
      <c r="FU1679" s="288"/>
      <c r="FV1679" s="288"/>
      <c r="FW1679" s="288"/>
      <c r="FX1679" s="288"/>
      <c r="FY1679" s="288"/>
      <c r="FZ1679" s="288"/>
      <c r="GA1679" s="288"/>
      <c r="GB1679" s="288"/>
      <c r="GC1679" s="288"/>
      <c r="GD1679" s="288"/>
      <c r="GE1679" s="288"/>
      <c r="GF1679" s="288"/>
      <c r="GG1679" s="288"/>
      <c r="GH1679" s="288"/>
      <c r="GI1679" s="288"/>
      <c r="GJ1679" s="288"/>
      <c r="GK1679" s="288"/>
      <c r="GL1679" s="288"/>
      <c r="GM1679" s="288"/>
      <c r="GN1679" s="288"/>
      <c r="GO1679" s="288"/>
      <c r="GP1679" s="288"/>
      <c r="GQ1679" s="288"/>
      <c r="GR1679" s="288"/>
      <c r="GS1679" s="288"/>
      <c r="GT1679" s="288"/>
      <c r="GU1679" s="288"/>
      <c r="GV1679" s="288"/>
      <c r="GW1679" s="288"/>
      <c r="GX1679" s="288"/>
      <c r="GY1679" s="288"/>
      <c r="GZ1679" s="288"/>
      <c r="HA1679" s="288"/>
      <c r="HB1679" s="288"/>
      <c r="HC1679" s="288"/>
      <c r="HD1679" s="288"/>
      <c r="HE1679" s="288"/>
      <c r="HF1679" s="288"/>
      <c r="HG1679" s="288"/>
      <c r="HH1679" s="288"/>
      <c r="HI1679" s="288"/>
      <c r="HJ1679" s="288"/>
      <c r="HK1679" s="288"/>
      <c r="HL1679" s="288"/>
      <c r="HM1679" s="288"/>
      <c r="HN1679" s="288"/>
      <c r="HO1679" s="288"/>
      <c r="HP1679" s="288"/>
      <c r="HQ1679" s="288"/>
      <c r="HR1679" s="288"/>
      <c r="HS1679" s="288"/>
      <c r="HT1679" s="288"/>
      <c r="HU1679" s="288"/>
      <c r="HV1679" s="288"/>
      <c r="HW1679" s="288"/>
      <c r="HX1679" s="288"/>
      <c r="HY1679" s="288"/>
      <c r="HZ1679" s="288"/>
      <c r="IA1679" s="288"/>
      <c r="IB1679" s="288"/>
      <c r="IC1679" s="288"/>
      <c r="ID1679" s="288"/>
      <c r="IE1679" s="288"/>
      <c r="IF1679" s="288"/>
      <c r="IG1679" s="288"/>
      <c r="IH1679" s="288"/>
      <c r="II1679" s="288"/>
      <c r="IJ1679" s="288"/>
      <c r="IK1679" s="288"/>
      <c r="IL1679" s="288"/>
      <c r="IM1679" s="288"/>
      <c r="IN1679" s="288"/>
      <c r="IO1679" s="288"/>
      <c r="IP1679" s="288"/>
      <c r="IQ1679" s="288"/>
      <c r="IR1679" s="288"/>
      <c r="IS1679" s="288"/>
      <c r="IT1679" s="288"/>
      <c r="IU1679" s="288"/>
      <c r="IV1679" s="288"/>
    </row>
    <row r="1680" spans="1:256" s="238" customFormat="1" ht="12.95" customHeight="1" x14ac:dyDescent="0.25">
      <c r="A1680" s="295"/>
      <c r="B1680" s="290"/>
      <c r="C1680" s="290"/>
      <c r="D1680" s="290"/>
      <c r="E1680" s="290"/>
      <c r="F1680" s="290"/>
      <c r="G1680" s="290"/>
      <c r="H1680" s="292"/>
      <c r="I1680" s="288"/>
      <c r="J1680" s="288"/>
      <c r="K1680" s="288"/>
      <c r="L1680" s="288"/>
      <c r="M1680" s="288"/>
      <c r="N1680" s="288"/>
      <c r="O1680" s="288"/>
      <c r="P1680" s="288"/>
      <c r="Q1680" s="288"/>
      <c r="R1680" s="288"/>
      <c r="S1680" s="288"/>
      <c r="T1680" s="288"/>
      <c r="U1680" s="288"/>
      <c r="V1680" s="288"/>
      <c r="W1680" s="288"/>
      <c r="X1680" s="288"/>
      <c r="Y1680" s="288"/>
      <c r="Z1680" s="288"/>
      <c r="AA1680" s="288"/>
      <c r="AB1680" s="288"/>
      <c r="AC1680" s="288"/>
      <c r="AD1680" s="288"/>
      <c r="AE1680" s="288"/>
      <c r="AF1680" s="288"/>
      <c r="AG1680" s="288"/>
      <c r="AH1680" s="288"/>
      <c r="AI1680" s="288"/>
      <c r="AJ1680" s="288"/>
      <c r="AK1680" s="288"/>
      <c r="AL1680" s="288"/>
      <c r="AM1680" s="288"/>
      <c r="AN1680" s="288"/>
      <c r="AO1680" s="288"/>
      <c r="AP1680" s="288"/>
      <c r="AQ1680" s="288"/>
      <c r="AR1680" s="288"/>
      <c r="AS1680" s="288"/>
      <c r="AT1680" s="288"/>
      <c r="AU1680" s="288"/>
      <c r="AV1680" s="288"/>
      <c r="AW1680" s="288"/>
      <c r="AX1680" s="288"/>
      <c r="AY1680" s="288"/>
      <c r="AZ1680" s="288"/>
      <c r="BA1680" s="288"/>
      <c r="BB1680" s="288"/>
      <c r="BC1680" s="288"/>
      <c r="BD1680" s="288"/>
      <c r="BE1680" s="288"/>
      <c r="BF1680" s="288"/>
      <c r="BG1680" s="288"/>
      <c r="BH1680" s="288"/>
      <c r="BI1680" s="288"/>
      <c r="BJ1680" s="288"/>
      <c r="BK1680" s="288"/>
      <c r="BL1680" s="288"/>
      <c r="BM1680" s="288"/>
      <c r="BN1680" s="288"/>
      <c r="BO1680" s="288"/>
      <c r="BP1680" s="288"/>
      <c r="BQ1680" s="288"/>
      <c r="BR1680" s="288"/>
      <c r="BS1680" s="288"/>
      <c r="BT1680" s="288"/>
      <c r="BU1680" s="288"/>
      <c r="BV1680" s="288"/>
      <c r="BW1680" s="288"/>
      <c r="BX1680" s="288"/>
      <c r="BY1680" s="288"/>
      <c r="BZ1680" s="288"/>
      <c r="CA1680" s="288"/>
      <c r="CB1680" s="288"/>
      <c r="CC1680" s="288"/>
      <c r="CD1680" s="288"/>
      <c r="CE1680" s="288"/>
      <c r="CF1680" s="288"/>
      <c r="CG1680" s="288"/>
      <c r="CH1680" s="288"/>
      <c r="CI1680" s="288"/>
      <c r="CJ1680" s="288"/>
      <c r="CK1680" s="288"/>
      <c r="CL1680" s="288"/>
      <c r="CM1680" s="288"/>
      <c r="CN1680" s="288"/>
      <c r="CO1680" s="288"/>
      <c r="CP1680" s="288"/>
      <c r="CQ1680" s="288"/>
      <c r="CR1680" s="288"/>
      <c r="CS1680" s="288"/>
      <c r="CT1680" s="288"/>
      <c r="CU1680" s="288"/>
      <c r="CV1680" s="288"/>
      <c r="CW1680" s="288"/>
      <c r="CX1680" s="288"/>
      <c r="CY1680" s="288"/>
      <c r="CZ1680" s="288"/>
      <c r="DA1680" s="288"/>
      <c r="DB1680" s="288"/>
      <c r="DC1680" s="288"/>
      <c r="DD1680" s="288"/>
      <c r="DE1680" s="288"/>
      <c r="DF1680" s="288"/>
      <c r="DG1680" s="288"/>
      <c r="DH1680" s="288"/>
      <c r="DI1680" s="288"/>
      <c r="DJ1680" s="288"/>
      <c r="DK1680" s="288"/>
      <c r="DL1680" s="288"/>
      <c r="DM1680" s="288"/>
      <c r="DN1680" s="288"/>
      <c r="DO1680" s="288"/>
      <c r="DP1680" s="288"/>
      <c r="DQ1680" s="288"/>
      <c r="DR1680" s="288"/>
      <c r="DS1680" s="288"/>
      <c r="DT1680" s="288"/>
      <c r="DU1680" s="288"/>
      <c r="DV1680" s="288"/>
      <c r="DW1680" s="288"/>
      <c r="DX1680" s="288"/>
      <c r="DY1680" s="288"/>
      <c r="DZ1680" s="288"/>
      <c r="EA1680" s="288"/>
      <c r="EB1680" s="288"/>
      <c r="EC1680" s="288"/>
      <c r="ED1680" s="288"/>
      <c r="EE1680" s="288"/>
      <c r="EF1680" s="288"/>
      <c r="EG1680" s="288"/>
      <c r="EH1680" s="288"/>
      <c r="EI1680" s="288"/>
      <c r="EJ1680" s="288"/>
      <c r="EK1680" s="288"/>
      <c r="EL1680" s="288"/>
      <c r="EM1680" s="288"/>
      <c r="EN1680" s="288"/>
      <c r="EO1680" s="288"/>
      <c r="EP1680" s="288"/>
      <c r="EQ1680" s="288"/>
      <c r="ER1680" s="288"/>
      <c r="ES1680" s="288"/>
      <c r="ET1680" s="288"/>
      <c r="EU1680" s="288"/>
      <c r="EV1680" s="288"/>
      <c r="EW1680" s="288"/>
      <c r="EX1680" s="288"/>
      <c r="EY1680" s="288"/>
      <c r="EZ1680" s="288"/>
      <c r="FA1680" s="288"/>
      <c r="FB1680" s="288"/>
      <c r="FC1680" s="288"/>
      <c r="FD1680" s="288"/>
      <c r="FE1680" s="288"/>
      <c r="FF1680" s="288"/>
      <c r="FG1680" s="288"/>
      <c r="FH1680" s="288"/>
      <c r="FI1680" s="288"/>
      <c r="FJ1680" s="288"/>
      <c r="FK1680" s="288"/>
      <c r="FL1680" s="288"/>
      <c r="FM1680" s="288"/>
      <c r="FN1680" s="288"/>
      <c r="FO1680" s="288"/>
      <c r="FP1680" s="288"/>
      <c r="FQ1680" s="288"/>
      <c r="FR1680" s="288"/>
      <c r="FS1680" s="288"/>
      <c r="FT1680" s="288"/>
      <c r="FU1680" s="288"/>
      <c r="FV1680" s="288"/>
      <c r="FW1680" s="288"/>
      <c r="FX1680" s="288"/>
      <c r="FY1680" s="288"/>
      <c r="FZ1680" s="288"/>
      <c r="GA1680" s="288"/>
      <c r="GB1680" s="288"/>
      <c r="GC1680" s="288"/>
      <c r="GD1680" s="288"/>
      <c r="GE1680" s="288"/>
      <c r="GF1680" s="288"/>
      <c r="GG1680" s="288"/>
      <c r="GH1680" s="288"/>
      <c r="GI1680" s="288"/>
      <c r="GJ1680" s="288"/>
      <c r="GK1680" s="288"/>
      <c r="GL1680" s="288"/>
      <c r="GM1680" s="288"/>
      <c r="GN1680" s="288"/>
      <c r="GO1680" s="288"/>
      <c r="GP1680" s="288"/>
      <c r="GQ1680" s="288"/>
      <c r="GR1680" s="288"/>
      <c r="GS1680" s="288"/>
      <c r="GT1680" s="288"/>
      <c r="GU1680" s="288"/>
      <c r="GV1680" s="288"/>
      <c r="GW1680" s="288"/>
      <c r="GX1680" s="288"/>
      <c r="GY1680" s="288"/>
      <c r="GZ1680" s="288"/>
      <c r="HA1680" s="288"/>
      <c r="HB1680" s="288"/>
      <c r="HC1680" s="288"/>
      <c r="HD1680" s="288"/>
      <c r="HE1680" s="288"/>
      <c r="HF1680" s="288"/>
      <c r="HG1680" s="288"/>
      <c r="HH1680" s="288"/>
      <c r="HI1680" s="288"/>
      <c r="HJ1680" s="288"/>
      <c r="HK1680" s="288"/>
      <c r="HL1680" s="288"/>
      <c r="HM1680" s="288"/>
      <c r="HN1680" s="288"/>
      <c r="HO1680" s="288"/>
      <c r="HP1680" s="288"/>
      <c r="HQ1680" s="288"/>
      <c r="HR1680" s="288"/>
      <c r="HS1680" s="288"/>
      <c r="HT1680" s="288"/>
      <c r="HU1680" s="288"/>
      <c r="HV1680" s="288"/>
      <c r="HW1680" s="288"/>
      <c r="HX1680" s="288"/>
      <c r="HY1680" s="288"/>
      <c r="HZ1680" s="288"/>
      <c r="IA1680" s="288"/>
      <c r="IB1680" s="288"/>
      <c r="IC1680" s="288"/>
      <c r="ID1680" s="288"/>
      <c r="IE1680" s="288"/>
      <c r="IF1680" s="288"/>
      <c r="IG1680" s="288"/>
      <c r="IH1680" s="288"/>
      <c r="II1680" s="288"/>
      <c r="IJ1680" s="288"/>
      <c r="IK1680" s="288"/>
      <c r="IL1680" s="288"/>
      <c r="IM1680" s="288"/>
      <c r="IN1680" s="288"/>
      <c r="IO1680" s="288"/>
      <c r="IP1680" s="288"/>
      <c r="IQ1680" s="288"/>
      <c r="IR1680" s="288"/>
      <c r="IS1680" s="288"/>
      <c r="IT1680" s="288"/>
      <c r="IU1680" s="288"/>
      <c r="IV1680" s="288"/>
    </row>
    <row r="1681" spans="1:256" s="238" customFormat="1" ht="12.95" customHeight="1" x14ac:dyDescent="0.25">
      <c r="A1681" s="349" t="s">
        <v>778</v>
      </c>
      <c r="B1681" s="349"/>
      <c r="C1681" s="349"/>
      <c r="D1681" s="349"/>
      <c r="E1681" s="349"/>
      <c r="F1681" s="349"/>
      <c r="G1681" s="349"/>
      <c r="H1681" s="292"/>
      <c r="I1681" s="288"/>
      <c r="J1681" s="288"/>
      <c r="K1681" s="288"/>
      <c r="L1681" s="288"/>
      <c r="M1681" s="288"/>
      <c r="N1681" s="288"/>
      <c r="O1681" s="288"/>
      <c r="P1681" s="288"/>
      <c r="Q1681" s="288"/>
      <c r="R1681" s="288"/>
      <c r="S1681" s="288"/>
      <c r="T1681" s="288"/>
      <c r="U1681" s="288"/>
      <c r="V1681" s="288"/>
      <c r="W1681" s="288"/>
      <c r="X1681" s="288"/>
      <c r="Y1681" s="288"/>
      <c r="Z1681" s="288"/>
      <c r="AA1681" s="288"/>
      <c r="AB1681" s="288"/>
      <c r="AC1681" s="288"/>
      <c r="AD1681" s="288"/>
      <c r="AE1681" s="288"/>
      <c r="AF1681" s="288"/>
      <c r="AG1681" s="288"/>
      <c r="AH1681" s="288"/>
      <c r="AI1681" s="288"/>
      <c r="AJ1681" s="288"/>
      <c r="AK1681" s="288"/>
      <c r="AL1681" s="288"/>
      <c r="AM1681" s="288"/>
      <c r="AN1681" s="288"/>
      <c r="AO1681" s="288"/>
      <c r="AP1681" s="288"/>
      <c r="AQ1681" s="288"/>
      <c r="AR1681" s="288"/>
      <c r="AS1681" s="288"/>
      <c r="AT1681" s="288"/>
      <c r="AU1681" s="288"/>
      <c r="AV1681" s="288"/>
      <c r="AW1681" s="288"/>
      <c r="AX1681" s="288"/>
      <c r="AY1681" s="288"/>
      <c r="AZ1681" s="288"/>
      <c r="BA1681" s="288"/>
      <c r="BB1681" s="288"/>
      <c r="BC1681" s="288"/>
      <c r="BD1681" s="288"/>
      <c r="BE1681" s="288"/>
      <c r="BF1681" s="288"/>
      <c r="BG1681" s="288"/>
      <c r="BH1681" s="288"/>
      <c r="BI1681" s="288"/>
      <c r="BJ1681" s="288"/>
      <c r="BK1681" s="288"/>
      <c r="BL1681" s="288"/>
      <c r="BM1681" s="288"/>
      <c r="BN1681" s="288"/>
      <c r="BO1681" s="288"/>
      <c r="BP1681" s="288"/>
      <c r="BQ1681" s="288"/>
      <c r="BR1681" s="288"/>
      <c r="BS1681" s="288"/>
      <c r="BT1681" s="288"/>
      <c r="BU1681" s="288"/>
      <c r="BV1681" s="288"/>
      <c r="BW1681" s="288"/>
      <c r="BX1681" s="288"/>
      <c r="BY1681" s="288"/>
      <c r="BZ1681" s="288"/>
      <c r="CA1681" s="288"/>
      <c r="CB1681" s="288"/>
      <c r="CC1681" s="288"/>
      <c r="CD1681" s="288"/>
      <c r="CE1681" s="288"/>
      <c r="CF1681" s="288"/>
      <c r="CG1681" s="288"/>
      <c r="CH1681" s="288"/>
      <c r="CI1681" s="288"/>
      <c r="CJ1681" s="288"/>
      <c r="CK1681" s="288"/>
      <c r="CL1681" s="288"/>
      <c r="CM1681" s="288"/>
      <c r="CN1681" s="288"/>
      <c r="CO1681" s="288"/>
      <c r="CP1681" s="288"/>
      <c r="CQ1681" s="288"/>
      <c r="CR1681" s="288"/>
      <c r="CS1681" s="288"/>
      <c r="CT1681" s="288"/>
      <c r="CU1681" s="288"/>
      <c r="CV1681" s="288"/>
      <c r="CW1681" s="288"/>
      <c r="CX1681" s="288"/>
      <c r="CY1681" s="288"/>
      <c r="CZ1681" s="288"/>
      <c r="DA1681" s="288"/>
      <c r="DB1681" s="288"/>
      <c r="DC1681" s="288"/>
      <c r="DD1681" s="288"/>
      <c r="DE1681" s="288"/>
      <c r="DF1681" s="288"/>
      <c r="DG1681" s="288"/>
      <c r="DH1681" s="288"/>
      <c r="DI1681" s="288"/>
      <c r="DJ1681" s="288"/>
      <c r="DK1681" s="288"/>
      <c r="DL1681" s="288"/>
      <c r="DM1681" s="288"/>
      <c r="DN1681" s="288"/>
      <c r="DO1681" s="288"/>
      <c r="DP1681" s="288"/>
      <c r="DQ1681" s="288"/>
      <c r="DR1681" s="288"/>
      <c r="DS1681" s="288"/>
      <c r="DT1681" s="288"/>
      <c r="DU1681" s="288"/>
      <c r="DV1681" s="288"/>
      <c r="DW1681" s="288"/>
      <c r="DX1681" s="288"/>
      <c r="DY1681" s="288"/>
      <c r="DZ1681" s="288"/>
      <c r="EA1681" s="288"/>
      <c r="EB1681" s="288"/>
      <c r="EC1681" s="288"/>
      <c r="ED1681" s="288"/>
      <c r="EE1681" s="288"/>
      <c r="EF1681" s="288"/>
      <c r="EG1681" s="288"/>
      <c r="EH1681" s="288"/>
      <c r="EI1681" s="288"/>
      <c r="EJ1681" s="288"/>
      <c r="EK1681" s="288"/>
      <c r="EL1681" s="288"/>
      <c r="EM1681" s="288"/>
      <c r="EN1681" s="288"/>
      <c r="EO1681" s="288"/>
      <c r="EP1681" s="288"/>
      <c r="EQ1681" s="288"/>
      <c r="ER1681" s="288"/>
      <c r="ES1681" s="288"/>
      <c r="ET1681" s="288"/>
      <c r="EU1681" s="288"/>
      <c r="EV1681" s="288"/>
      <c r="EW1681" s="288"/>
      <c r="EX1681" s="288"/>
      <c r="EY1681" s="288"/>
      <c r="EZ1681" s="288"/>
      <c r="FA1681" s="288"/>
      <c r="FB1681" s="288"/>
      <c r="FC1681" s="288"/>
      <c r="FD1681" s="288"/>
      <c r="FE1681" s="288"/>
      <c r="FF1681" s="288"/>
      <c r="FG1681" s="288"/>
      <c r="FH1681" s="288"/>
      <c r="FI1681" s="288"/>
      <c r="FJ1681" s="288"/>
      <c r="FK1681" s="288"/>
      <c r="FL1681" s="288"/>
      <c r="FM1681" s="288"/>
      <c r="FN1681" s="288"/>
      <c r="FO1681" s="288"/>
      <c r="FP1681" s="288"/>
      <c r="FQ1681" s="288"/>
      <c r="FR1681" s="288"/>
      <c r="FS1681" s="288"/>
      <c r="FT1681" s="288"/>
      <c r="FU1681" s="288"/>
      <c r="FV1681" s="288"/>
      <c r="FW1681" s="288"/>
      <c r="FX1681" s="288"/>
      <c r="FY1681" s="288"/>
      <c r="FZ1681" s="288"/>
      <c r="GA1681" s="288"/>
      <c r="GB1681" s="288"/>
      <c r="GC1681" s="288"/>
      <c r="GD1681" s="288"/>
      <c r="GE1681" s="288"/>
      <c r="GF1681" s="288"/>
      <c r="GG1681" s="288"/>
      <c r="GH1681" s="288"/>
      <c r="GI1681" s="288"/>
      <c r="GJ1681" s="288"/>
      <c r="GK1681" s="288"/>
      <c r="GL1681" s="288"/>
      <c r="GM1681" s="288"/>
      <c r="GN1681" s="288"/>
      <c r="GO1681" s="288"/>
      <c r="GP1681" s="288"/>
      <c r="GQ1681" s="288"/>
      <c r="GR1681" s="288"/>
      <c r="GS1681" s="288"/>
      <c r="GT1681" s="288"/>
      <c r="GU1681" s="288"/>
      <c r="GV1681" s="288"/>
      <c r="GW1681" s="288"/>
      <c r="GX1681" s="288"/>
      <c r="GY1681" s="288"/>
      <c r="GZ1681" s="288"/>
      <c r="HA1681" s="288"/>
      <c r="HB1681" s="288"/>
      <c r="HC1681" s="288"/>
      <c r="HD1681" s="288"/>
      <c r="HE1681" s="288"/>
      <c r="HF1681" s="288"/>
      <c r="HG1681" s="288"/>
      <c r="HH1681" s="288"/>
      <c r="HI1681" s="288"/>
      <c r="HJ1681" s="288"/>
      <c r="HK1681" s="288"/>
      <c r="HL1681" s="288"/>
      <c r="HM1681" s="288"/>
      <c r="HN1681" s="288"/>
      <c r="HO1681" s="288"/>
      <c r="HP1681" s="288"/>
      <c r="HQ1681" s="288"/>
      <c r="HR1681" s="288"/>
      <c r="HS1681" s="288"/>
      <c r="HT1681" s="288"/>
      <c r="HU1681" s="288"/>
      <c r="HV1681" s="288"/>
      <c r="HW1681" s="288"/>
      <c r="HX1681" s="288"/>
      <c r="HY1681" s="288"/>
      <c r="HZ1681" s="288"/>
      <c r="IA1681" s="288"/>
      <c r="IB1681" s="288"/>
      <c r="IC1681" s="288"/>
      <c r="ID1681" s="288"/>
      <c r="IE1681" s="288"/>
      <c r="IF1681" s="288"/>
      <c r="IG1681" s="288"/>
      <c r="IH1681" s="288"/>
      <c r="II1681" s="288"/>
      <c r="IJ1681" s="288"/>
      <c r="IK1681" s="288"/>
      <c r="IL1681" s="288"/>
      <c r="IM1681" s="288"/>
      <c r="IN1681" s="288"/>
      <c r="IO1681" s="288"/>
      <c r="IP1681" s="288"/>
      <c r="IQ1681" s="288"/>
      <c r="IR1681" s="288"/>
      <c r="IS1681" s="288"/>
      <c r="IT1681" s="288"/>
      <c r="IU1681" s="288"/>
      <c r="IV1681" s="288"/>
    </row>
    <row r="1682" spans="1:256" s="238" customFormat="1" ht="14.1" customHeight="1" x14ac:dyDescent="0.25">
      <c r="A1682" s="296"/>
      <c r="B1682" s="297"/>
      <c r="C1682" s="297"/>
      <c r="D1682" s="297"/>
      <c r="E1682" s="298"/>
      <c r="F1682" s="297"/>
      <c r="G1682" s="287"/>
      <c r="H1682" s="292"/>
      <c r="I1682" s="288"/>
      <c r="J1682" s="288"/>
      <c r="K1682" s="288"/>
      <c r="L1682" s="288"/>
      <c r="M1682" s="288"/>
      <c r="N1682" s="288"/>
      <c r="O1682" s="288"/>
      <c r="P1682" s="288"/>
      <c r="Q1682" s="288"/>
      <c r="R1682" s="288"/>
      <c r="S1682" s="288"/>
      <c r="T1682" s="288"/>
      <c r="U1682" s="288"/>
      <c r="V1682" s="288"/>
      <c r="W1682" s="288"/>
      <c r="X1682" s="288"/>
      <c r="Y1682" s="288"/>
      <c r="Z1682" s="288"/>
      <c r="AA1682" s="288"/>
      <c r="AB1682" s="288"/>
      <c r="AC1682" s="288"/>
      <c r="AD1682" s="288"/>
      <c r="AE1682" s="288"/>
      <c r="AF1682" s="288"/>
      <c r="AG1682" s="288"/>
      <c r="AH1682" s="288"/>
      <c r="AI1682" s="288"/>
      <c r="AJ1682" s="288"/>
      <c r="AK1682" s="288"/>
      <c r="AL1682" s="288"/>
      <c r="AM1682" s="288"/>
      <c r="AN1682" s="288"/>
      <c r="AO1682" s="288"/>
      <c r="AP1682" s="288"/>
      <c r="AQ1682" s="288"/>
      <c r="AR1682" s="288"/>
      <c r="AS1682" s="288"/>
      <c r="AT1682" s="288"/>
      <c r="AU1682" s="288"/>
      <c r="AV1682" s="288"/>
      <c r="AW1682" s="288"/>
      <c r="AX1682" s="288"/>
      <c r="AY1682" s="288"/>
      <c r="AZ1682" s="288"/>
      <c r="BA1682" s="288"/>
      <c r="BB1682" s="288"/>
      <c r="BC1682" s="288"/>
      <c r="BD1682" s="288"/>
      <c r="BE1682" s="288"/>
      <c r="BF1682" s="288"/>
      <c r="BG1682" s="288"/>
      <c r="BH1682" s="288"/>
      <c r="BI1682" s="288"/>
      <c r="BJ1682" s="288"/>
      <c r="BK1682" s="288"/>
      <c r="BL1682" s="288"/>
      <c r="BM1682" s="288"/>
      <c r="BN1682" s="288"/>
      <c r="BO1682" s="288"/>
      <c r="BP1682" s="288"/>
      <c r="BQ1682" s="288"/>
      <c r="BR1682" s="288"/>
      <c r="BS1682" s="288"/>
      <c r="BT1682" s="288"/>
      <c r="BU1682" s="288"/>
      <c r="BV1682" s="288"/>
      <c r="BW1682" s="288"/>
      <c r="BX1682" s="288"/>
      <c r="BY1682" s="288"/>
      <c r="BZ1682" s="288"/>
      <c r="CA1682" s="288"/>
      <c r="CB1682" s="288"/>
      <c r="CC1682" s="288"/>
      <c r="CD1682" s="288"/>
      <c r="CE1682" s="288"/>
      <c r="CF1682" s="288"/>
      <c r="CG1682" s="288"/>
      <c r="CH1682" s="288"/>
      <c r="CI1682" s="288"/>
      <c r="CJ1682" s="288"/>
      <c r="CK1682" s="288"/>
      <c r="CL1682" s="288"/>
      <c r="CM1682" s="288"/>
      <c r="CN1682" s="288"/>
      <c r="CO1682" s="288"/>
      <c r="CP1682" s="288"/>
      <c r="CQ1682" s="288"/>
      <c r="CR1682" s="288"/>
      <c r="CS1682" s="288"/>
      <c r="CT1682" s="288"/>
      <c r="CU1682" s="288"/>
      <c r="CV1682" s="288"/>
      <c r="CW1682" s="288"/>
      <c r="CX1682" s="288"/>
      <c r="CY1682" s="288"/>
      <c r="CZ1682" s="288"/>
      <c r="DA1682" s="288"/>
      <c r="DB1682" s="288"/>
      <c r="DC1682" s="288"/>
      <c r="DD1682" s="288"/>
      <c r="DE1682" s="288"/>
      <c r="DF1682" s="288"/>
      <c r="DG1682" s="288"/>
      <c r="DH1682" s="288"/>
      <c r="DI1682" s="288"/>
      <c r="DJ1682" s="288"/>
      <c r="DK1682" s="288"/>
      <c r="DL1682" s="288"/>
      <c r="DM1682" s="288"/>
      <c r="DN1682" s="288"/>
      <c r="DO1682" s="288"/>
      <c r="DP1682" s="288"/>
      <c r="DQ1682" s="288"/>
      <c r="DR1682" s="288"/>
      <c r="DS1682" s="288"/>
      <c r="DT1682" s="288"/>
      <c r="DU1682" s="288"/>
      <c r="DV1682" s="288"/>
      <c r="DW1682" s="288"/>
      <c r="DX1682" s="288"/>
      <c r="DY1682" s="288"/>
      <c r="DZ1682" s="288"/>
      <c r="EA1682" s="288"/>
      <c r="EB1682" s="288"/>
      <c r="EC1682" s="288"/>
      <c r="ED1682" s="288"/>
      <c r="EE1682" s="288"/>
      <c r="EF1682" s="288"/>
      <c r="EG1682" s="288"/>
      <c r="EH1682" s="288"/>
      <c r="EI1682" s="288"/>
      <c r="EJ1682" s="288"/>
      <c r="EK1682" s="288"/>
      <c r="EL1682" s="288"/>
      <c r="EM1682" s="288"/>
      <c r="EN1682" s="288"/>
      <c r="EO1682" s="288"/>
      <c r="EP1682" s="288"/>
      <c r="EQ1682" s="288"/>
      <c r="ER1682" s="288"/>
      <c r="ES1682" s="288"/>
      <c r="ET1682" s="288"/>
      <c r="EU1682" s="288"/>
      <c r="EV1682" s="288"/>
      <c r="EW1682" s="288"/>
      <c r="EX1682" s="288"/>
      <c r="EY1682" s="288"/>
      <c r="EZ1682" s="288"/>
      <c r="FA1682" s="288"/>
      <c r="FB1682" s="288"/>
      <c r="FC1682" s="288"/>
      <c r="FD1682" s="288"/>
      <c r="FE1682" s="288"/>
      <c r="FF1682" s="288"/>
      <c r="FG1682" s="288"/>
      <c r="FH1682" s="288"/>
      <c r="FI1682" s="288"/>
      <c r="FJ1682" s="288"/>
      <c r="FK1682" s="288"/>
      <c r="FL1682" s="288"/>
      <c r="FM1682" s="288"/>
      <c r="FN1682" s="288"/>
      <c r="FO1682" s="288"/>
      <c r="FP1682" s="288"/>
      <c r="FQ1682" s="288"/>
      <c r="FR1682" s="288"/>
      <c r="FS1682" s="288"/>
      <c r="FT1682" s="288"/>
      <c r="FU1682" s="288"/>
      <c r="FV1682" s="288"/>
      <c r="FW1682" s="288"/>
      <c r="FX1682" s="288"/>
      <c r="FY1682" s="288"/>
      <c r="FZ1682" s="288"/>
      <c r="GA1682" s="288"/>
      <c r="GB1682" s="288"/>
      <c r="GC1682" s="288"/>
      <c r="GD1682" s="288"/>
      <c r="GE1682" s="288"/>
      <c r="GF1682" s="288"/>
      <c r="GG1682" s="288"/>
      <c r="GH1682" s="288"/>
      <c r="GI1682" s="288"/>
      <c r="GJ1682" s="288"/>
      <c r="GK1682" s="288"/>
      <c r="GL1682" s="288"/>
      <c r="GM1682" s="288"/>
      <c r="GN1682" s="288"/>
      <c r="GO1682" s="288"/>
      <c r="GP1682" s="288"/>
      <c r="GQ1682" s="288"/>
      <c r="GR1682" s="288"/>
      <c r="GS1682" s="288"/>
      <c r="GT1682" s="288"/>
      <c r="GU1682" s="288"/>
      <c r="GV1682" s="288"/>
      <c r="GW1682" s="288"/>
      <c r="GX1682" s="288"/>
      <c r="GY1682" s="288"/>
      <c r="GZ1682" s="288"/>
      <c r="HA1682" s="288"/>
      <c r="HB1682" s="288"/>
      <c r="HC1682" s="288"/>
      <c r="HD1682" s="288"/>
      <c r="HE1682" s="288"/>
      <c r="HF1682" s="288"/>
      <c r="HG1682" s="288"/>
      <c r="HH1682" s="288"/>
      <c r="HI1682" s="288"/>
      <c r="HJ1682" s="288"/>
      <c r="HK1682" s="288"/>
      <c r="HL1682" s="288"/>
      <c r="HM1682" s="288"/>
      <c r="HN1682" s="288"/>
      <c r="HO1682" s="288"/>
      <c r="HP1682" s="288"/>
      <c r="HQ1682" s="288"/>
      <c r="HR1682" s="288"/>
      <c r="HS1682" s="288"/>
      <c r="HT1682" s="288"/>
      <c r="HU1682" s="288"/>
      <c r="HV1682" s="288"/>
      <c r="HW1682" s="288"/>
      <c r="HX1682" s="288"/>
      <c r="HY1682" s="288"/>
      <c r="HZ1682" s="288"/>
      <c r="IA1682" s="288"/>
      <c r="IB1682" s="288"/>
      <c r="IC1682" s="288"/>
      <c r="ID1682" s="288"/>
      <c r="IE1682" s="288"/>
      <c r="IF1682" s="288"/>
      <c r="IG1682" s="288"/>
      <c r="IH1682" s="288"/>
      <c r="II1682" s="288"/>
      <c r="IJ1682" s="288"/>
      <c r="IK1682" s="288"/>
      <c r="IL1682" s="288"/>
      <c r="IM1682" s="288"/>
      <c r="IN1682" s="288"/>
      <c r="IO1682" s="288"/>
      <c r="IP1682" s="288"/>
      <c r="IQ1682" s="288"/>
      <c r="IR1682" s="288"/>
      <c r="IS1682" s="288"/>
      <c r="IT1682" s="288"/>
      <c r="IU1682" s="288"/>
      <c r="IV1682" s="288"/>
    </row>
    <row r="1683" spans="1:256" s="238" customFormat="1" ht="14.1" customHeight="1" x14ac:dyDescent="0.25">
      <c r="A1683" s="283"/>
      <c r="B1683" s="293"/>
      <c r="C1683" s="285"/>
      <c r="D1683" s="286"/>
      <c r="E1683" s="294"/>
      <c r="F1683" s="285"/>
      <c r="G1683" s="291"/>
      <c r="H1683" s="292"/>
      <c r="I1683" s="288"/>
      <c r="J1683" s="288"/>
      <c r="K1683" s="288"/>
      <c r="L1683" s="288"/>
      <c r="M1683" s="288"/>
      <c r="N1683" s="288"/>
      <c r="O1683" s="288"/>
      <c r="P1683" s="288"/>
      <c r="Q1683" s="288"/>
      <c r="R1683" s="288"/>
      <c r="S1683" s="288"/>
      <c r="T1683" s="288"/>
      <c r="U1683" s="288"/>
      <c r="V1683" s="288"/>
      <c r="W1683" s="288"/>
      <c r="X1683" s="288"/>
      <c r="Y1683" s="288"/>
      <c r="Z1683" s="288"/>
      <c r="AA1683" s="288"/>
      <c r="AB1683" s="288"/>
      <c r="AC1683" s="288"/>
      <c r="AD1683" s="288"/>
      <c r="AE1683" s="288"/>
      <c r="AF1683" s="288"/>
      <c r="AG1683" s="288"/>
      <c r="AH1683" s="288"/>
      <c r="AI1683" s="288"/>
      <c r="AJ1683" s="288"/>
      <c r="AK1683" s="288"/>
      <c r="AL1683" s="288"/>
      <c r="AM1683" s="288"/>
      <c r="AN1683" s="288"/>
      <c r="AO1683" s="288"/>
      <c r="AP1683" s="288"/>
      <c r="AQ1683" s="288"/>
      <c r="AR1683" s="288"/>
      <c r="AS1683" s="288"/>
      <c r="AT1683" s="288"/>
      <c r="AU1683" s="288"/>
      <c r="AV1683" s="288"/>
      <c r="AW1683" s="288"/>
      <c r="AX1683" s="288"/>
      <c r="AY1683" s="288"/>
      <c r="AZ1683" s="288"/>
      <c r="BA1683" s="288"/>
      <c r="BB1683" s="288"/>
      <c r="BC1683" s="288"/>
      <c r="BD1683" s="288"/>
      <c r="BE1683" s="288"/>
      <c r="BF1683" s="288"/>
      <c r="BG1683" s="288"/>
      <c r="BH1683" s="288"/>
      <c r="BI1683" s="288"/>
      <c r="BJ1683" s="288"/>
      <c r="BK1683" s="288"/>
      <c r="BL1683" s="288"/>
      <c r="BM1683" s="288"/>
      <c r="BN1683" s="288"/>
      <c r="BO1683" s="288"/>
      <c r="BP1683" s="288"/>
      <c r="BQ1683" s="288"/>
      <c r="BR1683" s="288"/>
      <c r="BS1683" s="288"/>
      <c r="BT1683" s="288"/>
      <c r="BU1683" s="288"/>
      <c r="BV1683" s="288"/>
      <c r="BW1683" s="288"/>
      <c r="BX1683" s="288"/>
      <c r="BY1683" s="288"/>
      <c r="BZ1683" s="288"/>
      <c r="CA1683" s="288"/>
      <c r="CB1683" s="288"/>
      <c r="CC1683" s="288"/>
      <c r="CD1683" s="288"/>
      <c r="CE1683" s="288"/>
      <c r="CF1683" s="288"/>
      <c r="CG1683" s="288"/>
      <c r="CH1683" s="288"/>
      <c r="CI1683" s="288"/>
      <c r="CJ1683" s="288"/>
      <c r="CK1683" s="288"/>
      <c r="CL1683" s="288"/>
      <c r="CM1683" s="288"/>
      <c r="CN1683" s="288"/>
      <c r="CO1683" s="288"/>
      <c r="CP1683" s="288"/>
      <c r="CQ1683" s="288"/>
      <c r="CR1683" s="288"/>
      <c r="CS1683" s="288"/>
      <c r="CT1683" s="288"/>
      <c r="CU1683" s="288"/>
      <c r="CV1683" s="288"/>
      <c r="CW1683" s="288"/>
      <c r="CX1683" s="288"/>
      <c r="CY1683" s="288"/>
      <c r="CZ1683" s="288"/>
      <c r="DA1683" s="288"/>
      <c r="DB1683" s="288"/>
      <c r="DC1683" s="288"/>
      <c r="DD1683" s="288"/>
      <c r="DE1683" s="288"/>
      <c r="DF1683" s="288"/>
      <c r="DG1683" s="288"/>
      <c r="DH1683" s="288"/>
      <c r="DI1683" s="288"/>
      <c r="DJ1683" s="288"/>
      <c r="DK1683" s="288"/>
      <c r="DL1683" s="288"/>
      <c r="DM1683" s="288"/>
      <c r="DN1683" s="288"/>
      <c r="DO1683" s="288"/>
      <c r="DP1683" s="288"/>
      <c r="DQ1683" s="288"/>
      <c r="DR1683" s="288"/>
      <c r="DS1683" s="288"/>
      <c r="DT1683" s="288"/>
      <c r="DU1683" s="288"/>
      <c r="DV1683" s="288"/>
      <c r="DW1683" s="288"/>
      <c r="DX1683" s="288"/>
      <c r="DY1683" s="288"/>
      <c r="DZ1683" s="288"/>
      <c r="EA1683" s="288"/>
      <c r="EB1683" s="288"/>
      <c r="EC1683" s="288"/>
      <c r="ED1683" s="288"/>
      <c r="EE1683" s="288"/>
      <c r="EF1683" s="288"/>
      <c r="EG1683" s="288"/>
      <c r="EH1683" s="288"/>
      <c r="EI1683" s="288"/>
      <c r="EJ1683" s="288"/>
      <c r="EK1683" s="288"/>
      <c r="EL1683" s="288"/>
      <c r="EM1683" s="288"/>
      <c r="EN1683" s="288"/>
      <c r="EO1683" s="288"/>
      <c r="EP1683" s="288"/>
      <c r="EQ1683" s="288"/>
      <c r="ER1683" s="288"/>
      <c r="ES1683" s="288"/>
      <c r="ET1683" s="288"/>
      <c r="EU1683" s="288"/>
      <c r="EV1683" s="288"/>
      <c r="EW1683" s="288"/>
      <c r="EX1683" s="288"/>
      <c r="EY1683" s="288"/>
      <c r="EZ1683" s="288"/>
      <c r="FA1683" s="288"/>
      <c r="FB1683" s="288"/>
      <c r="FC1683" s="288"/>
      <c r="FD1683" s="288"/>
      <c r="FE1683" s="288"/>
      <c r="FF1683" s="288"/>
      <c r="FG1683" s="288"/>
      <c r="FH1683" s="288"/>
      <c r="FI1683" s="288"/>
      <c r="FJ1683" s="288"/>
      <c r="FK1683" s="288"/>
      <c r="FL1683" s="288"/>
      <c r="FM1683" s="288"/>
      <c r="FN1683" s="288"/>
      <c r="FO1683" s="288"/>
      <c r="FP1683" s="288"/>
      <c r="FQ1683" s="288"/>
      <c r="FR1683" s="288"/>
      <c r="FS1683" s="288"/>
      <c r="FT1683" s="288"/>
      <c r="FU1683" s="288"/>
      <c r="FV1683" s="288"/>
      <c r="FW1683" s="288"/>
      <c r="FX1683" s="288"/>
      <c r="FY1683" s="288"/>
      <c r="FZ1683" s="288"/>
      <c r="GA1683" s="288"/>
      <c r="GB1683" s="288"/>
      <c r="GC1683" s="288"/>
      <c r="GD1683" s="288"/>
      <c r="GE1683" s="288"/>
      <c r="GF1683" s="288"/>
      <c r="GG1683" s="288"/>
      <c r="GH1683" s="288"/>
      <c r="GI1683" s="288"/>
      <c r="GJ1683" s="288"/>
      <c r="GK1683" s="288"/>
      <c r="GL1683" s="288"/>
      <c r="GM1683" s="288"/>
      <c r="GN1683" s="288"/>
      <c r="GO1683" s="288"/>
      <c r="GP1683" s="288"/>
      <c r="GQ1683" s="288"/>
      <c r="GR1683" s="288"/>
      <c r="GS1683" s="288"/>
      <c r="GT1683" s="288"/>
      <c r="GU1683" s="288"/>
      <c r="GV1683" s="288"/>
      <c r="GW1683" s="288"/>
      <c r="GX1683" s="288"/>
      <c r="GY1683" s="288"/>
      <c r="GZ1683" s="288"/>
      <c r="HA1683" s="288"/>
      <c r="HB1683" s="288"/>
      <c r="HC1683" s="288"/>
      <c r="HD1683" s="288"/>
      <c r="HE1683" s="288"/>
      <c r="HF1683" s="288"/>
      <c r="HG1683" s="288"/>
      <c r="HH1683" s="288"/>
      <c r="HI1683" s="288"/>
      <c r="HJ1683" s="288"/>
      <c r="HK1683" s="288"/>
      <c r="HL1683" s="288"/>
      <c r="HM1683" s="288"/>
      <c r="HN1683" s="288"/>
      <c r="HO1683" s="288"/>
      <c r="HP1683" s="288"/>
      <c r="HQ1683" s="288"/>
      <c r="HR1683" s="288"/>
      <c r="HS1683" s="288"/>
      <c r="HT1683" s="288"/>
      <c r="HU1683" s="288"/>
      <c r="HV1683" s="288"/>
      <c r="HW1683" s="288"/>
      <c r="HX1683" s="288"/>
      <c r="HY1683" s="288"/>
      <c r="HZ1683" s="288"/>
      <c r="IA1683" s="288"/>
      <c r="IB1683" s="288"/>
      <c r="IC1683" s="288"/>
      <c r="ID1683" s="288"/>
      <c r="IE1683" s="288"/>
      <c r="IF1683" s="288"/>
      <c r="IG1683" s="288"/>
      <c r="IH1683" s="288"/>
      <c r="II1683" s="288"/>
      <c r="IJ1683" s="288"/>
      <c r="IK1683" s="288"/>
      <c r="IL1683" s="288"/>
      <c r="IM1683" s="288"/>
      <c r="IN1683" s="288"/>
      <c r="IO1683" s="288"/>
      <c r="IP1683" s="288"/>
      <c r="IQ1683" s="288"/>
      <c r="IR1683" s="288"/>
      <c r="IS1683" s="288"/>
      <c r="IT1683" s="288"/>
      <c r="IU1683" s="288"/>
      <c r="IV1683" s="288"/>
    </row>
    <row r="1684" spans="1:256" s="238" customFormat="1" ht="14.1" customHeight="1" x14ac:dyDescent="0.25">
      <c r="A1684" s="350" t="s">
        <v>779</v>
      </c>
      <c r="B1684" s="350"/>
      <c r="C1684" s="350"/>
      <c r="D1684" s="350"/>
      <c r="E1684" s="350"/>
      <c r="F1684" s="350"/>
      <c r="G1684" s="350"/>
      <c r="H1684" s="299"/>
      <c r="I1684" s="300"/>
      <c r="J1684" s="300"/>
      <c r="K1684" s="300"/>
      <c r="L1684" s="300"/>
      <c r="M1684" s="300"/>
      <c r="N1684" s="300"/>
      <c r="O1684" s="300"/>
      <c r="P1684" s="300"/>
      <c r="Q1684" s="300"/>
      <c r="R1684" s="300"/>
      <c r="S1684" s="300"/>
      <c r="T1684" s="300"/>
      <c r="U1684" s="300"/>
      <c r="V1684" s="300"/>
      <c r="W1684" s="300"/>
      <c r="X1684" s="300"/>
      <c r="Y1684" s="300"/>
      <c r="Z1684" s="300"/>
      <c r="AA1684" s="300"/>
      <c r="AB1684" s="300"/>
      <c r="AC1684" s="300"/>
      <c r="AD1684" s="300"/>
      <c r="AE1684" s="300"/>
      <c r="AF1684" s="300"/>
      <c r="AG1684" s="300"/>
      <c r="AH1684" s="300"/>
      <c r="AI1684" s="300"/>
      <c r="AJ1684" s="300"/>
      <c r="AK1684" s="300"/>
      <c r="AL1684" s="300"/>
      <c r="AM1684" s="300"/>
      <c r="AN1684" s="300"/>
      <c r="AO1684" s="300"/>
      <c r="AP1684" s="300"/>
      <c r="AQ1684" s="300"/>
      <c r="AR1684" s="300"/>
      <c r="AS1684" s="300"/>
      <c r="AT1684" s="300"/>
      <c r="AU1684" s="300"/>
      <c r="AV1684" s="300"/>
      <c r="AW1684" s="300"/>
      <c r="AX1684" s="300"/>
      <c r="AY1684" s="300"/>
      <c r="AZ1684" s="300"/>
      <c r="BA1684" s="300"/>
      <c r="BB1684" s="300"/>
      <c r="BC1684" s="300"/>
      <c r="BD1684" s="300"/>
      <c r="BE1684" s="300"/>
      <c r="BF1684" s="300"/>
      <c r="BG1684" s="300"/>
      <c r="BH1684" s="300"/>
      <c r="BI1684" s="300"/>
      <c r="BJ1684" s="300"/>
      <c r="BK1684" s="300"/>
      <c r="BL1684" s="300"/>
      <c r="BM1684" s="300"/>
      <c r="BN1684" s="300"/>
      <c r="BO1684" s="300"/>
      <c r="BP1684" s="300"/>
      <c r="BQ1684" s="300"/>
      <c r="BR1684" s="300"/>
      <c r="BS1684" s="300"/>
      <c r="BT1684" s="300"/>
      <c r="BU1684" s="300"/>
      <c r="BV1684" s="300"/>
      <c r="BW1684" s="300"/>
      <c r="BX1684" s="300"/>
      <c r="BY1684" s="300"/>
      <c r="BZ1684" s="300"/>
      <c r="CA1684" s="300"/>
      <c r="CB1684" s="300"/>
      <c r="CC1684" s="300"/>
      <c r="CD1684" s="300"/>
      <c r="CE1684" s="300"/>
      <c r="CF1684" s="300"/>
      <c r="CG1684" s="300"/>
      <c r="CH1684" s="300"/>
      <c r="CI1684" s="300"/>
      <c r="CJ1684" s="300"/>
      <c r="CK1684" s="300"/>
      <c r="CL1684" s="300"/>
      <c r="CM1684" s="300"/>
      <c r="CN1684" s="300"/>
      <c r="CO1684" s="300"/>
      <c r="CP1684" s="300"/>
      <c r="CQ1684" s="300"/>
      <c r="CR1684" s="300"/>
      <c r="CS1684" s="300"/>
      <c r="CT1684" s="300"/>
      <c r="CU1684" s="300"/>
      <c r="CV1684" s="300"/>
      <c r="CW1684" s="300"/>
      <c r="CX1684" s="300"/>
      <c r="CY1684" s="300"/>
      <c r="CZ1684" s="300"/>
      <c r="DA1684" s="300"/>
      <c r="DB1684" s="300"/>
      <c r="DC1684" s="300"/>
      <c r="DD1684" s="300"/>
      <c r="DE1684" s="300"/>
      <c r="DF1684" s="300"/>
      <c r="DG1684" s="300"/>
      <c r="DH1684" s="300"/>
      <c r="DI1684" s="300"/>
      <c r="DJ1684" s="300"/>
      <c r="DK1684" s="300"/>
      <c r="DL1684" s="300"/>
      <c r="DM1684" s="300"/>
      <c r="DN1684" s="300"/>
      <c r="DO1684" s="300"/>
      <c r="DP1684" s="300"/>
      <c r="DQ1684" s="300"/>
      <c r="DR1684" s="300"/>
      <c r="DS1684" s="300"/>
      <c r="DT1684" s="300"/>
      <c r="DU1684" s="300"/>
      <c r="DV1684" s="300"/>
      <c r="DW1684" s="300"/>
      <c r="DX1684" s="300"/>
      <c r="DY1684" s="300"/>
      <c r="DZ1684" s="300"/>
      <c r="EA1684" s="300"/>
      <c r="EB1684" s="300"/>
      <c r="EC1684" s="300"/>
      <c r="ED1684" s="300"/>
      <c r="EE1684" s="300"/>
      <c r="EF1684" s="300"/>
      <c r="EG1684" s="300"/>
      <c r="EH1684" s="300"/>
      <c r="EI1684" s="300"/>
      <c r="EJ1684" s="300"/>
      <c r="EK1684" s="300"/>
      <c r="EL1684" s="300"/>
      <c r="EM1684" s="300"/>
      <c r="EN1684" s="300"/>
      <c r="EO1684" s="300"/>
      <c r="EP1684" s="300"/>
      <c r="EQ1684" s="300"/>
      <c r="ER1684" s="300"/>
      <c r="ES1684" s="300"/>
      <c r="ET1684" s="300"/>
      <c r="EU1684" s="300"/>
      <c r="EV1684" s="300"/>
      <c r="EW1684" s="300"/>
      <c r="EX1684" s="300"/>
      <c r="EY1684" s="300"/>
      <c r="EZ1684" s="300"/>
      <c r="FA1684" s="300"/>
      <c r="FB1684" s="300"/>
      <c r="FC1684" s="300"/>
      <c r="FD1684" s="300"/>
      <c r="FE1684" s="300"/>
      <c r="FF1684" s="300"/>
      <c r="FG1684" s="300"/>
      <c r="FH1684" s="300"/>
      <c r="FI1684" s="300"/>
      <c r="FJ1684" s="300"/>
      <c r="FK1684" s="300"/>
      <c r="FL1684" s="300"/>
      <c r="FM1684" s="300"/>
      <c r="FN1684" s="300"/>
      <c r="FO1684" s="300"/>
      <c r="FP1684" s="300"/>
      <c r="FQ1684" s="300"/>
      <c r="FR1684" s="300"/>
      <c r="FS1684" s="300"/>
      <c r="FT1684" s="300"/>
      <c r="FU1684" s="300"/>
      <c r="FV1684" s="300"/>
      <c r="FW1684" s="300"/>
      <c r="FX1684" s="300"/>
      <c r="FY1684" s="300"/>
      <c r="FZ1684" s="300"/>
      <c r="GA1684" s="300"/>
      <c r="GB1684" s="300"/>
      <c r="GC1684" s="300"/>
      <c r="GD1684" s="300"/>
      <c r="GE1684" s="300"/>
      <c r="GF1684" s="300"/>
      <c r="GG1684" s="300"/>
      <c r="GH1684" s="300"/>
      <c r="GI1684" s="300"/>
      <c r="GJ1684" s="300"/>
      <c r="GK1684" s="300"/>
      <c r="GL1684" s="300"/>
      <c r="GM1684" s="300"/>
      <c r="GN1684" s="300"/>
      <c r="GO1684" s="300"/>
      <c r="GP1684" s="300"/>
      <c r="GQ1684" s="300"/>
      <c r="GR1684" s="300"/>
      <c r="GS1684" s="300"/>
      <c r="GT1684" s="300"/>
      <c r="GU1684" s="300"/>
      <c r="GV1684" s="300"/>
      <c r="GW1684" s="300"/>
      <c r="GX1684" s="300"/>
      <c r="GY1684" s="300"/>
      <c r="GZ1684" s="300"/>
      <c r="HA1684" s="300"/>
      <c r="HB1684" s="300"/>
      <c r="HC1684" s="300"/>
      <c r="HD1684" s="300"/>
      <c r="HE1684" s="300"/>
      <c r="HF1684" s="300"/>
      <c r="HG1684" s="300"/>
      <c r="HH1684" s="300"/>
      <c r="HI1684" s="300"/>
      <c r="HJ1684" s="300"/>
      <c r="HK1684" s="300"/>
      <c r="HL1684" s="300"/>
      <c r="HM1684" s="300"/>
      <c r="HN1684" s="300"/>
      <c r="HO1684" s="300"/>
      <c r="HP1684" s="300"/>
      <c r="HQ1684" s="300"/>
      <c r="HR1684" s="300"/>
      <c r="HS1684" s="300"/>
      <c r="HT1684" s="300"/>
      <c r="HU1684" s="300"/>
      <c r="HV1684" s="300"/>
      <c r="HW1684" s="300"/>
      <c r="HX1684" s="300"/>
      <c r="HY1684" s="300"/>
      <c r="HZ1684" s="300"/>
      <c r="IA1684" s="300"/>
      <c r="IB1684" s="300"/>
      <c r="IC1684" s="300"/>
      <c r="ID1684" s="300"/>
      <c r="IE1684" s="300"/>
      <c r="IF1684" s="300"/>
      <c r="IG1684" s="300"/>
      <c r="IH1684" s="300"/>
      <c r="II1684" s="300"/>
      <c r="IJ1684" s="300"/>
      <c r="IK1684" s="300"/>
      <c r="IL1684" s="300"/>
      <c r="IM1684" s="300"/>
      <c r="IN1684" s="300"/>
      <c r="IO1684" s="300"/>
      <c r="IP1684" s="300"/>
      <c r="IQ1684" s="300"/>
      <c r="IR1684" s="300"/>
      <c r="IS1684" s="300"/>
      <c r="IT1684" s="300"/>
      <c r="IU1684" s="300"/>
      <c r="IV1684" s="300"/>
    </row>
    <row r="1685" spans="1:256" s="238" customFormat="1" ht="14.1" customHeight="1" x14ac:dyDescent="0.25">
      <c r="A1685" s="350" t="s">
        <v>780</v>
      </c>
      <c r="B1685" s="351"/>
      <c r="C1685" s="351"/>
      <c r="D1685" s="351"/>
      <c r="E1685" s="351"/>
      <c r="F1685" s="351"/>
      <c r="G1685" s="351"/>
      <c r="H1685" s="299"/>
      <c r="I1685" s="300"/>
      <c r="J1685" s="300"/>
      <c r="K1685" s="300"/>
      <c r="L1685" s="300"/>
      <c r="M1685" s="300"/>
      <c r="N1685" s="300"/>
      <c r="O1685" s="300"/>
      <c r="P1685" s="300"/>
      <c r="Q1685" s="300"/>
      <c r="R1685" s="300"/>
      <c r="S1685" s="300"/>
      <c r="T1685" s="300"/>
      <c r="U1685" s="300"/>
      <c r="V1685" s="300"/>
      <c r="W1685" s="300"/>
      <c r="X1685" s="300"/>
      <c r="Y1685" s="300"/>
      <c r="Z1685" s="300"/>
      <c r="AA1685" s="300"/>
      <c r="AB1685" s="300"/>
      <c r="AC1685" s="300"/>
      <c r="AD1685" s="300"/>
      <c r="AE1685" s="300"/>
      <c r="AF1685" s="300"/>
      <c r="AG1685" s="300"/>
      <c r="AH1685" s="300"/>
      <c r="AI1685" s="300"/>
      <c r="AJ1685" s="300"/>
      <c r="AK1685" s="300"/>
      <c r="AL1685" s="300"/>
      <c r="AM1685" s="300"/>
      <c r="AN1685" s="300"/>
      <c r="AO1685" s="300"/>
      <c r="AP1685" s="300"/>
      <c r="AQ1685" s="300"/>
      <c r="AR1685" s="300"/>
      <c r="AS1685" s="300"/>
      <c r="AT1685" s="300"/>
      <c r="AU1685" s="300"/>
      <c r="AV1685" s="300"/>
      <c r="AW1685" s="300"/>
      <c r="AX1685" s="300"/>
      <c r="AY1685" s="300"/>
      <c r="AZ1685" s="300"/>
      <c r="BA1685" s="300"/>
      <c r="BB1685" s="300"/>
      <c r="BC1685" s="300"/>
      <c r="BD1685" s="300"/>
      <c r="BE1685" s="300"/>
      <c r="BF1685" s="300"/>
      <c r="BG1685" s="300"/>
      <c r="BH1685" s="300"/>
      <c r="BI1685" s="300"/>
      <c r="BJ1685" s="300"/>
      <c r="BK1685" s="300"/>
      <c r="BL1685" s="300"/>
      <c r="BM1685" s="300"/>
      <c r="BN1685" s="300"/>
      <c r="BO1685" s="300"/>
      <c r="BP1685" s="300"/>
      <c r="BQ1685" s="300"/>
      <c r="BR1685" s="300"/>
      <c r="BS1685" s="300"/>
      <c r="BT1685" s="300"/>
      <c r="BU1685" s="300"/>
      <c r="BV1685" s="300"/>
      <c r="BW1685" s="300"/>
      <c r="BX1685" s="300"/>
      <c r="BY1685" s="300"/>
      <c r="BZ1685" s="300"/>
      <c r="CA1685" s="300"/>
      <c r="CB1685" s="300"/>
      <c r="CC1685" s="300"/>
      <c r="CD1685" s="300"/>
      <c r="CE1685" s="300"/>
      <c r="CF1685" s="300"/>
      <c r="CG1685" s="300"/>
      <c r="CH1685" s="300"/>
      <c r="CI1685" s="300"/>
      <c r="CJ1685" s="300"/>
      <c r="CK1685" s="300"/>
      <c r="CL1685" s="300"/>
      <c r="CM1685" s="300"/>
      <c r="CN1685" s="300"/>
      <c r="CO1685" s="300"/>
      <c r="CP1685" s="300"/>
      <c r="CQ1685" s="300"/>
      <c r="CR1685" s="300"/>
      <c r="CS1685" s="300"/>
      <c r="CT1685" s="300"/>
      <c r="CU1685" s="300"/>
      <c r="CV1685" s="300"/>
      <c r="CW1685" s="300"/>
      <c r="CX1685" s="300"/>
      <c r="CY1685" s="300"/>
      <c r="CZ1685" s="300"/>
      <c r="DA1685" s="300"/>
      <c r="DB1685" s="300"/>
      <c r="DC1685" s="300"/>
      <c r="DD1685" s="300"/>
      <c r="DE1685" s="300"/>
      <c r="DF1685" s="300"/>
      <c r="DG1685" s="300"/>
      <c r="DH1685" s="300"/>
      <c r="DI1685" s="300"/>
      <c r="DJ1685" s="300"/>
      <c r="DK1685" s="300"/>
      <c r="DL1685" s="300"/>
      <c r="DM1685" s="300"/>
      <c r="DN1685" s="300"/>
      <c r="DO1685" s="300"/>
      <c r="DP1685" s="300"/>
      <c r="DQ1685" s="300"/>
      <c r="DR1685" s="300"/>
      <c r="DS1685" s="300"/>
      <c r="DT1685" s="300"/>
      <c r="DU1685" s="300"/>
      <c r="DV1685" s="300"/>
      <c r="DW1685" s="300"/>
      <c r="DX1685" s="300"/>
      <c r="DY1685" s="300"/>
      <c r="DZ1685" s="300"/>
      <c r="EA1685" s="300"/>
      <c r="EB1685" s="300"/>
      <c r="EC1685" s="300"/>
      <c r="ED1685" s="300"/>
      <c r="EE1685" s="300"/>
      <c r="EF1685" s="300"/>
      <c r="EG1685" s="300"/>
      <c r="EH1685" s="300"/>
      <c r="EI1685" s="300"/>
      <c r="EJ1685" s="300"/>
      <c r="EK1685" s="300"/>
      <c r="EL1685" s="300"/>
      <c r="EM1685" s="300"/>
      <c r="EN1685" s="300"/>
      <c r="EO1685" s="300"/>
      <c r="EP1685" s="300"/>
      <c r="EQ1685" s="300"/>
      <c r="ER1685" s="300"/>
      <c r="ES1685" s="300"/>
      <c r="ET1685" s="300"/>
      <c r="EU1685" s="300"/>
      <c r="EV1685" s="300"/>
      <c r="EW1685" s="300"/>
      <c r="EX1685" s="300"/>
      <c r="EY1685" s="300"/>
      <c r="EZ1685" s="300"/>
      <c r="FA1685" s="300"/>
      <c r="FB1685" s="300"/>
      <c r="FC1685" s="300"/>
      <c r="FD1685" s="300"/>
      <c r="FE1685" s="300"/>
      <c r="FF1685" s="300"/>
      <c r="FG1685" s="300"/>
      <c r="FH1685" s="300"/>
      <c r="FI1685" s="300"/>
      <c r="FJ1685" s="300"/>
      <c r="FK1685" s="300"/>
      <c r="FL1685" s="300"/>
      <c r="FM1685" s="300"/>
      <c r="FN1685" s="300"/>
      <c r="FO1685" s="300"/>
      <c r="FP1685" s="300"/>
      <c r="FQ1685" s="300"/>
      <c r="FR1685" s="300"/>
      <c r="FS1685" s="300"/>
      <c r="FT1685" s="300"/>
      <c r="FU1685" s="300"/>
      <c r="FV1685" s="300"/>
      <c r="FW1685" s="300"/>
      <c r="FX1685" s="300"/>
      <c r="FY1685" s="300"/>
      <c r="FZ1685" s="300"/>
      <c r="GA1685" s="300"/>
      <c r="GB1685" s="300"/>
      <c r="GC1685" s="300"/>
      <c r="GD1685" s="300"/>
      <c r="GE1685" s="300"/>
      <c r="GF1685" s="300"/>
      <c r="GG1685" s="300"/>
      <c r="GH1685" s="300"/>
      <c r="GI1685" s="300"/>
      <c r="GJ1685" s="300"/>
      <c r="GK1685" s="300"/>
      <c r="GL1685" s="300"/>
      <c r="GM1685" s="300"/>
      <c r="GN1685" s="300"/>
      <c r="GO1685" s="300"/>
      <c r="GP1685" s="300"/>
      <c r="GQ1685" s="300"/>
      <c r="GR1685" s="300"/>
      <c r="GS1685" s="300"/>
      <c r="GT1685" s="300"/>
      <c r="GU1685" s="300"/>
      <c r="GV1685" s="300"/>
      <c r="GW1685" s="300"/>
      <c r="GX1685" s="300"/>
      <c r="GY1685" s="300"/>
      <c r="GZ1685" s="300"/>
      <c r="HA1685" s="300"/>
      <c r="HB1685" s="300"/>
      <c r="HC1685" s="300"/>
      <c r="HD1685" s="300"/>
      <c r="HE1685" s="300"/>
      <c r="HF1685" s="300"/>
      <c r="HG1685" s="300"/>
      <c r="HH1685" s="300"/>
      <c r="HI1685" s="300"/>
      <c r="HJ1685" s="300"/>
      <c r="HK1685" s="300"/>
      <c r="HL1685" s="300"/>
      <c r="HM1685" s="300"/>
      <c r="HN1685" s="300"/>
      <c r="HO1685" s="300"/>
      <c r="HP1685" s="300"/>
      <c r="HQ1685" s="300"/>
      <c r="HR1685" s="300"/>
      <c r="HS1685" s="300"/>
      <c r="HT1685" s="300"/>
      <c r="HU1685" s="300"/>
      <c r="HV1685" s="300"/>
      <c r="HW1685" s="300"/>
      <c r="HX1685" s="300"/>
      <c r="HY1685" s="300"/>
      <c r="HZ1685" s="300"/>
      <c r="IA1685" s="300"/>
      <c r="IB1685" s="300"/>
      <c r="IC1685" s="300"/>
      <c r="ID1685" s="300"/>
      <c r="IE1685" s="300"/>
      <c r="IF1685" s="300"/>
      <c r="IG1685" s="300"/>
      <c r="IH1685" s="300"/>
      <c r="II1685" s="300"/>
      <c r="IJ1685" s="300"/>
      <c r="IK1685" s="300"/>
      <c r="IL1685" s="300"/>
      <c r="IM1685" s="300"/>
      <c r="IN1685" s="300"/>
      <c r="IO1685" s="300"/>
      <c r="IP1685" s="300"/>
      <c r="IQ1685" s="300"/>
      <c r="IR1685" s="300"/>
      <c r="IS1685" s="300"/>
      <c r="IT1685" s="300"/>
      <c r="IU1685" s="300"/>
      <c r="IV1685" s="300"/>
    </row>
    <row r="1686" spans="1:256" s="238" customFormat="1" ht="14.1" customHeight="1" x14ac:dyDescent="0.25">
      <c r="A1686" s="301"/>
      <c r="B1686" s="302"/>
      <c r="C1686" s="302"/>
      <c r="D1686" s="302"/>
      <c r="E1686" s="302"/>
      <c r="F1686" s="302"/>
      <c r="G1686" s="302"/>
      <c r="H1686" s="299"/>
      <c r="I1686" s="300"/>
      <c r="J1686" s="300"/>
      <c r="K1686" s="300"/>
      <c r="L1686" s="300"/>
      <c r="M1686" s="300"/>
      <c r="N1686" s="300"/>
      <c r="O1686" s="300"/>
      <c r="P1686" s="300"/>
      <c r="Q1686" s="300"/>
      <c r="R1686" s="300"/>
      <c r="S1686" s="300"/>
      <c r="T1686" s="300"/>
      <c r="U1686" s="300"/>
      <c r="V1686" s="300"/>
      <c r="W1686" s="300"/>
      <c r="X1686" s="300"/>
      <c r="Y1686" s="300"/>
      <c r="Z1686" s="300"/>
      <c r="AA1686" s="300"/>
      <c r="AB1686" s="300"/>
      <c r="AC1686" s="300"/>
      <c r="AD1686" s="300"/>
      <c r="AE1686" s="300"/>
      <c r="AF1686" s="300"/>
      <c r="AG1686" s="300"/>
      <c r="AH1686" s="300"/>
      <c r="AI1686" s="300"/>
      <c r="AJ1686" s="300"/>
      <c r="AK1686" s="300"/>
      <c r="AL1686" s="300"/>
      <c r="AM1686" s="300"/>
      <c r="AN1686" s="300"/>
      <c r="AO1686" s="300"/>
      <c r="AP1686" s="300"/>
      <c r="AQ1686" s="300"/>
      <c r="AR1686" s="300"/>
      <c r="AS1686" s="300"/>
      <c r="AT1686" s="300"/>
      <c r="AU1686" s="300"/>
      <c r="AV1686" s="300"/>
      <c r="AW1686" s="300"/>
      <c r="AX1686" s="300"/>
      <c r="AY1686" s="300"/>
      <c r="AZ1686" s="300"/>
      <c r="BA1686" s="300"/>
      <c r="BB1686" s="300"/>
      <c r="BC1686" s="300"/>
      <c r="BD1686" s="300"/>
      <c r="BE1686" s="300"/>
      <c r="BF1686" s="300"/>
      <c r="BG1686" s="300"/>
      <c r="BH1686" s="300"/>
      <c r="BI1686" s="300"/>
      <c r="BJ1686" s="300"/>
      <c r="BK1686" s="300"/>
      <c r="BL1686" s="300"/>
      <c r="BM1686" s="300"/>
      <c r="BN1686" s="300"/>
      <c r="BO1686" s="300"/>
      <c r="BP1686" s="300"/>
      <c r="BQ1686" s="300"/>
      <c r="BR1686" s="300"/>
      <c r="BS1686" s="300"/>
      <c r="BT1686" s="300"/>
      <c r="BU1686" s="300"/>
      <c r="BV1686" s="300"/>
      <c r="BW1686" s="300"/>
      <c r="BX1686" s="300"/>
      <c r="BY1686" s="300"/>
      <c r="BZ1686" s="300"/>
      <c r="CA1686" s="300"/>
      <c r="CB1686" s="300"/>
      <c r="CC1686" s="300"/>
      <c r="CD1686" s="300"/>
      <c r="CE1686" s="300"/>
      <c r="CF1686" s="300"/>
      <c r="CG1686" s="300"/>
      <c r="CH1686" s="300"/>
      <c r="CI1686" s="300"/>
      <c r="CJ1686" s="300"/>
      <c r="CK1686" s="300"/>
      <c r="CL1686" s="300"/>
      <c r="CM1686" s="300"/>
      <c r="CN1686" s="300"/>
      <c r="CO1686" s="300"/>
      <c r="CP1686" s="300"/>
      <c r="CQ1686" s="300"/>
      <c r="CR1686" s="300"/>
      <c r="CS1686" s="300"/>
      <c r="CT1686" s="300"/>
      <c r="CU1686" s="300"/>
      <c r="CV1686" s="300"/>
      <c r="CW1686" s="300"/>
      <c r="CX1686" s="300"/>
      <c r="CY1686" s="300"/>
      <c r="CZ1686" s="300"/>
      <c r="DA1686" s="300"/>
      <c r="DB1686" s="300"/>
      <c r="DC1686" s="300"/>
      <c r="DD1686" s="300"/>
      <c r="DE1686" s="300"/>
      <c r="DF1686" s="300"/>
      <c r="DG1686" s="300"/>
      <c r="DH1686" s="300"/>
      <c r="DI1686" s="300"/>
      <c r="DJ1686" s="300"/>
      <c r="DK1686" s="300"/>
      <c r="DL1686" s="300"/>
      <c r="DM1686" s="300"/>
      <c r="DN1686" s="300"/>
      <c r="DO1686" s="300"/>
      <c r="DP1686" s="300"/>
      <c r="DQ1686" s="300"/>
      <c r="DR1686" s="300"/>
      <c r="DS1686" s="300"/>
      <c r="DT1686" s="300"/>
      <c r="DU1686" s="300"/>
      <c r="DV1686" s="300"/>
      <c r="DW1686" s="300"/>
      <c r="DX1686" s="300"/>
      <c r="DY1686" s="300"/>
      <c r="DZ1686" s="300"/>
      <c r="EA1686" s="300"/>
      <c r="EB1686" s="300"/>
      <c r="EC1686" s="300"/>
      <c r="ED1686" s="300"/>
      <c r="EE1686" s="300"/>
      <c r="EF1686" s="300"/>
      <c r="EG1686" s="300"/>
      <c r="EH1686" s="300"/>
      <c r="EI1686" s="300"/>
      <c r="EJ1686" s="300"/>
      <c r="EK1686" s="300"/>
      <c r="EL1686" s="300"/>
      <c r="EM1686" s="300"/>
      <c r="EN1686" s="300"/>
      <c r="EO1686" s="300"/>
      <c r="EP1686" s="300"/>
      <c r="EQ1686" s="300"/>
      <c r="ER1686" s="300"/>
      <c r="ES1686" s="300"/>
      <c r="ET1686" s="300"/>
      <c r="EU1686" s="300"/>
      <c r="EV1686" s="300"/>
      <c r="EW1686" s="300"/>
      <c r="EX1686" s="300"/>
      <c r="EY1686" s="300"/>
      <c r="EZ1686" s="300"/>
      <c r="FA1686" s="300"/>
      <c r="FB1686" s="300"/>
      <c r="FC1686" s="300"/>
      <c r="FD1686" s="300"/>
      <c r="FE1686" s="300"/>
      <c r="FF1686" s="300"/>
      <c r="FG1686" s="300"/>
      <c r="FH1686" s="300"/>
      <c r="FI1686" s="300"/>
      <c r="FJ1686" s="300"/>
      <c r="FK1686" s="300"/>
      <c r="FL1686" s="300"/>
      <c r="FM1686" s="300"/>
      <c r="FN1686" s="300"/>
      <c r="FO1686" s="300"/>
      <c r="FP1686" s="300"/>
      <c r="FQ1686" s="300"/>
      <c r="FR1686" s="300"/>
      <c r="FS1686" s="300"/>
      <c r="FT1686" s="300"/>
      <c r="FU1686" s="300"/>
      <c r="FV1686" s="300"/>
      <c r="FW1686" s="300"/>
      <c r="FX1686" s="300"/>
      <c r="FY1686" s="300"/>
      <c r="FZ1686" s="300"/>
      <c r="GA1686" s="300"/>
      <c r="GB1686" s="300"/>
      <c r="GC1686" s="300"/>
      <c r="GD1686" s="300"/>
      <c r="GE1686" s="300"/>
      <c r="GF1686" s="300"/>
      <c r="GG1686" s="300"/>
      <c r="GH1686" s="300"/>
      <c r="GI1686" s="300"/>
      <c r="GJ1686" s="300"/>
      <c r="GK1686" s="300"/>
      <c r="GL1686" s="300"/>
      <c r="GM1686" s="300"/>
      <c r="GN1686" s="300"/>
      <c r="GO1686" s="300"/>
      <c r="GP1686" s="300"/>
      <c r="GQ1686" s="300"/>
      <c r="GR1686" s="300"/>
      <c r="GS1686" s="300"/>
      <c r="GT1686" s="300"/>
      <c r="GU1686" s="300"/>
      <c r="GV1686" s="300"/>
      <c r="GW1686" s="300"/>
      <c r="GX1686" s="300"/>
      <c r="GY1686" s="300"/>
      <c r="GZ1686" s="300"/>
      <c r="HA1686" s="300"/>
      <c r="HB1686" s="300"/>
      <c r="HC1686" s="300"/>
      <c r="HD1686" s="300"/>
      <c r="HE1686" s="300"/>
      <c r="HF1686" s="300"/>
      <c r="HG1686" s="300"/>
      <c r="HH1686" s="300"/>
      <c r="HI1686" s="300"/>
      <c r="HJ1686" s="300"/>
      <c r="HK1686" s="300"/>
      <c r="HL1686" s="300"/>
      <c r="HM1686" s="300"/>
      <c r="HN1686" s="300"/>
      <c r="HO1686" s="300"/>
      <c r="HP1686" s="300"/>
      <c r="HQ1686" s="300"/>
      <c r="HR1686" s="300"/>
      <c r="HS1686" s="300"/>
      <c r="HT1686" s="300"/>
      <c r="HU1686" s="300"/>
      <c r="HV1686" s="300"/>
      <c r="HW1686" s="300"/>
      <c r="HX1686" s="300"/>
      <c r="HY1686" s="300"/>
      <c r="HZ1686" s="300"/>
      <c r="IA1686" s="300"/>
      <c r="IB1686" s="300"/>
      <c r="IC1686" s="300"/>
      <c r="ID1686" s="300"/>
      <c r="IE1686" s="300"/>
      <c r="IF1686" s="300"/>
      <c r="IG1686" s="300"/>
      <c r="IH1686" s="300"/>
      <c r="II1686" s="300"/>
      <c r="IJ1686" s="300"/>
      <c r="IK1686" s="300"/>
      <c r="IL1686" s="300"/>
      <c r="IM1686" s="300"/>
      <c r="IN1686" s="300"/>
      <c r="IO1686" s="300"/>
      <c r="IP1686" s="300"/>
      <c r="IQ1686" s="300"/>
      <c r="IR1686" s="300"/>
      <c r="IS1686" s="300"/>
      <c r="IT1686" s="300"/>
      <c r="IU1686" s="300"/>
      <c r="IV1686" s="300"/>
    </row>
    <row r="1687" spans="1:256" s="238" customFormat="1" ht="14.1" customHeight="1" x14ac:dyDescent="0.25">
      <c r="A1687" s="301"/>
      <c r="B1687" s="302"/>
      <c r="C1687" s="302"/>
      <c r="D1687" s="302"/>
      <c r="E1687" s="302"/>
      <c r="F1687" s="302"/>
      <c r="G1687" s="302"/>
      <c r="H1687" s="299"/>
      <c r="I1687" s="300"/>
      <c r="J1687" s="300"/>
      <c r="K1687" s="300"/>
      <c r="L1687" s="300"/>
      <c r="M1687" s="300"/>
      <c r="N1687" s="300"/>
      <c r="O1687" s="300"/>
      <c r="P1687" s="300"/>
      <c r="Q1687" s="300"/>
      <c r="R1687" s="300"/>
      <c r="S1687" s="300"/>
      <c r="T1687" s="300"/>
      <c r="U1687" s="300"/>
      <c r="V1687" s="300"/>
      <c r="W1687" s="300"/>
      <c r="X1687" s="300"/>
      <c r="Y1687" s="300"/>
      <c r="Z1687" s="300"/>
      <c r="AA1687" s="300"/>
      <c r="AB1687" s="300"/>
      <c r="AC1687" s="300"/>
      <c r="AD1687" s="300"/>
      <c r="AE1687" s="300"/>
      <c r="AF1687" s="300"/>
      <c r="AG1687" s="300"/>
      <c r="AH1687" s="300"/>
      <c r="AI1687" s="300"/>
      <c r="AJ1687" s="300"/>
      <c r="AK1687" s="300"/>
      <c r="AL1687" s="300"/>
      <c r="AM1687" s="300"/>
      <c r="AN1687" s="300"/>
      <c r="AO1687" s="300"/>
      <c r="AP1687" s="300"/>
      <c r="AQ1687" s="300"/>
      <c r="AR1687" s="300"/>
      <c r="AS1687" s="300"/>
      <c r="AT1687" s="300"/>
      <c r="AU1687" s="300"/>
      <c r="AV1687" s="300"/>
      <c r="AW1687" s="300"/>
      <c r="AX1687" s="300"/>
      <c r="AY1687" s="300"/>
      <c r="AZ1687" s="300"/>
      <c r="BA1687" s="300"/>
      <c r="BB1687" s="300"/>
      <c r="BC1687" s="300"/>
      <c r="BD1687" s="300"/>
      <c r="BE1687" s="300"/>
      <c r="BF1687" s="300"/>
      <c r="BG1687" s="300"/>
      <c r="BH1687" s="300"/>
      <c r="BI1687" s="300"/>
      <c r="BJ1687" s="300"/>
      <c r="BK1687" s="300"/>
      <c r="BL1687" s="300"/>
      <c r="BM1687" s="300"/>
      <c r="BN1687" s="300"/>
      <c r="BO1687" s="300"/>
      <c r="BP1687" s="300"/>
      <c r="BQ1687" s="300"/>
      <c r="BR1687" s="300"/>
      <c r="BS1687" s="300"/>
      <c r="BT1687" s="300"/>
      <c r="BU1687" s="300"/>
      <c r="BV1687" s="300"/>
      <c r="BW1687" s="300"/>
      <c r="BX1687" s="300"/>
      <c r="BY1687" s="300"/>
      <c r="BZ1687" s="300"/>
      <c r="CA1687" s="300"/>
      <c r="CB1687" s="300"/>
      <c r="CC1687" s="300"/>
      <c r="CD1687" s="300"/>
      <c r="CE1687" s="300"/>
      <c r="CF1687" s="300"/>
      <c r="CG1687" s="300"/>
      <c r="CH1687" s="300"/>
      <c r="CI1687" s="300"/>
      <c r="CJ1687" s="300"/>
      <c r="CK1687" s="300"/>
      <c r="CL1687" s="300"/>
      <c r="CM1687" s="300"/>
      <c r="CN1687" s="300"/>
      <c r="CO1687" s="300"/>
      <c r="CP1687" s="300"/>
      <c r="CQ1687" s="300"/>
      <c r="CR1687" s="300"/>
      <c r="CS1687" s="300"/>
      <c r="CT1687" s="300"/>
      <c r="CU1687" s="300"/>
      <c r="CV1687" s="300"/>
      <c r="CW1687" s="300"/>
      <c r="CX1687" s="300"/>
      <c r="CY1687" s="300"/>
      <c r="CZ1687" s="300"/>
      <c r="DA1687" s="300"/>
      <c r="DB1687" s="300"/>
      <c r="DC1687" s="300"/>
      <c r="DD1687" s="300"/>
      <c r="DE1687" s="300"/>
      <c r="DF1687" s="300"/>
      <c r="DG1687" s="300"/>
      <c r="DH1687" s="300"/>
      <c r="DI1687" s="300"/>
      <c r="DJ1687" s="300"/>
      <c r="DK1687" s="300"/>
      <c r="DL1687" s="300"/>
      <c r="DM1687" s="300"/>
      <c r="DN1687" s="300"/>
      <c r="DO1687" s="300"/>
      <c r="DP1687" s="300"/>
      <c r="DQ1687" s="300"/>
      <c r="DR1687" s="300"/>
      <c r="DS1687" s="300"/>
      <c r="DT1687" s="300"/>
      <c r="DU1687" s="300"/>
      <c r="DV1687" s="300"/>
      <c r="DW1687" s="300"/>
      <c r="DX1687" s="300"/>
      <c r="DY1687" s="300"/>
      <c r="DZ1687" s="300"/>
      <c r="EA1687" s="300"/>
      <c r="EB1687" s="300"/>
      <c r="EC1687" s="300"/>
      <c r="ED1687" s="300"/>
      <c r="EE1687" s="300"/>
      <c r="EF1687" s="300"/>
      <c r="EG1687" s="300"/>
      <c r="EH1687" s="300"/>
      <c r="EI1687" s="300"/>
      <c r="EJ1687" s="300"/>
      <c r="EK1687" s="300"/>
      <c r="EL1687" s="300"/>
      <c r="EM1687" s="300"/>
      <c r="EN1687" s="300"/>
      <c r="EO1687" s="300"/>
      <c r="EP1687" s="300"/>
      <c r="EQ1687" s="300"/>
      <c r="ER1687" s="300"/>
      <c r="ES1687" s="300"/>
      <c r="ET1687" s="300"/>
      <c r="EU1687" s="300"/>
      <c r="EV1687" s="300"/>
      <c r="EW1687" s="300"/>
      <c r="EX1687" s="300"/>
      <c r="EY1687" s="300"/>
      <c r="EZ1687" s="300"/>
      <c r="FA1687" s="300"/>
      <c r="FB1687" s="300"/>
      <c r="FC1687" s="300"/>
      <c r="FD1687" s="300"/>
      <c r="FE1687" s="300"/>
      <c r="FF1687" s="300"/>
      <c r="FG1687" s="300"/>
      <c r="FH1687" s="300"/>
      <c r="FI1687" s="300"/>
      <c r="FJ1687" s="300"/>
      <c r="FK1687" s="300"/>
      <c r="FL1687" s="300"/>
      <c r="FM1687" s="300"/>
      <c r="FN1687" s="300"/>
      <c r="FO1687" s="300"/>
      <c r="FP1687" s="300"/>
      <c r="FQ1687" s="300"/>
      <c r="FR1687" s="300"/>
      <c r="FS1687" s="300"/>
      <c r="FT1687" s="300"/>
      <c r="FU1687" s="300"/>
      <c r="FV1687" s="300"/>
      <c r="FW1687" s="300"/>
      <c r="FX1687" s="300"/>
      <c r="FY1687" s="300"/>
      <c r="FZ1687" s="300"/>
      <c r="GA1687" s="300"/>
      <c r="GB1687" s="300"/>
      <c r="GC1687" s="300"/>
      <c r="GD1687" s="300"/>
      <c r="GE1687" s="300"/>
      <c r="GF1687" s="300"/>
      <c r="GG1687" s="300"/>
      <c r="GH1687" s="300"/>
      <c r="GI1687" s="300"/>
      <c r="GJ1687" s="300"/>
      <c r="GK1687" s="300"/>
      <c r="GL1687" s="300"/>
      <c r="GM1687" s="300"/>
      <c r="GN1687" s="300"/>
      <c r="GO1687" s="300"/>
      <c r="GP1687" s="300"/>
      <c r="GQ1687" s="300"/>
      <c r="GR1687" s="300"/>
      <c r="GS1687" s="300"/>
      <c r="GT1687" s="300"/>
      <c r="GU1687" s="300"/>
      <c r="GV1687" s="300"/>
      <c r="GW1687" s="300"/>
      <c r="GX1687" s="300"/>
      <c r="GY1687" s="300"/>
      <c r="GZ1687" s="300"/>
      <c r="HA1687" s="300"/>
      <c r="HB1687" s="300"/>
      <c r="HC1687" s="300"/>
      <c r="HD1687" s="300"/>
      <c r="HE1687" s="300"/>
      <c r="HF1687" s="300"/>
      <c r="HG1687" s="300"/>
      <c r="HH1687" s="300"/>
      <c r="HI1687" s="300"/>
      <c r="HJ1687" s="300"/>
      <c r="HK1687" s="300"/>
      <c r="HL1687" s="300"/>
      <c r="HM1687" s="300"/>
      <c r="HN1687" s="300"/>
      <c r="HO1687" s="300"/>
      <c r="HP1687" s="300"/>
      <c r="HQ1687" s="300"/>
      <c r="HR1687" s="300"/>
      <c r="HS1687" s="300"/>
      <c r="HT1687" s="300"/>
      <c r="HU1687" s="300"/>
      <c r="HV1687" s="300"/>
      <c r="HW1687" s="300"/>
      <c r="HX1687" s="300"/>
      <c r="HY1687" s="300"/>
      <c r="HZ1687" s="300"/>
      <c r="IA1687" s="300"/>
      <c r="IB1687" s="300"/>
      <c r="IC1687" s="300"/>
      <c r="ID1687" s="300"/>
      <c r="IE1687" s="300"/>
      <c r="IF1687" s="300"/>
      <c r="IG1687" s="300"/>
      <c r="IH1687" s="300"/>
      <c r="II1687" s="300"/>
      <c r="IJ1687" s="300"/>
      <c r="IK1687" s="300"/>
      <c r="IL1687" s="300"/>
      <c r="IM1687" s="300"/>
      <c r="IN1687" s="300"/>
      <c r="IO1687" s="300"/>
      <c r="IP1687" s="300"/>
      <c r="IQ1687" s="300"/>
      <c r="IR1687" s="300"/>
      <c r="IS1687" s="300"/>
      <c r="IT1687" s="300"/>
      <c r="IU1687" s="300"/>
      <c r="IV1687" s="300"/>
    </row>
    <row r="1688" spans="1:256" s="238" customFormat="1" ht="12.95" customHeight="1" x14ac:dyDescent="0.25">
      <c r="A1688" s="303"/>
      <c r="B1688" s="302"/>
      <c r="C1688" s="302"/>
      <c r="D1688" s="302"/>
      <c r="E1688" s="304"/>
      <c r="F1688" s="302"/>
      <c r="G1688" s="305"/>
      <c r="H1688" s="299"/>
      <c r="I1688" s="300"/>
      <c r="J1688" s="300"/>
      <c r="K1688" s="300"/>
      <c r="L1688" s="300"/>
      <c r="M1688" s="300"/>
      <c r="N1688" s="300"/>
      <c r="O1688" s="300"/>
      <c r="P1688" s="300"/>
      <c r="Q1688" s="300"/>
      <c r="R1688" s="300"/>
      <c r="S1688" s="300"/>
      <c r="T1688" s="300"/>
      <c r="U1688" s="300"/>
      <c r="V1688" s="300"/>
      <c r="W1688" s="300"/>
      <c r="X1688" s="300"/>
      <c r="Y1688" s="300"/>
      <c r="Z1688" s="300"/>
      <c r="AA1688" s="300"/>
      <c r="AB1688" s="300"/>
      <c r="AC1688" s="300"/>
      <c r="AD1688" s="300"/>
      <c r="AE1688" s="300"/>
      <c r="AF1688" s="300"/>
      <c r="AG1688" s="300"/>
      <c r="AH1688" s="300"/>
      <c r="AI1688" s="300"/>
      <c r="AJ1688" s="300"/>
      <c r="AK1688" s="300"/>
      <c r="AL1688" s="300"/>
      <c r="AM1688" s="300"/>
      <c r="AN1688" s="300"/>
      <c r="AO1688" s="300"/>
      <c r="AP1688" s="300"/>
      <c r="AQ1688" s="300"/>
      <c r="AR1688" s="300"/>
      <c r="AS1688" s="300"/>
      <c r="AT1688" s="300"/>
      <c r="AU1688" s="300"/>
      <c r="AV1688" s="300"/>
      <c r="AW1688" s="300"/>
      <c r="AX1688" s="300"/>
      <c r="AY1688" s="300"/>
      <c r="AZ1688" s="300"/>
      <c r="BA1688" s="300"/>
      <c r="BB1688" s="300"/>
      <c r="BC1688" s="300"/>
      <c r="BD1688" s="300"/>
      <c r="BE1688" s="300"/>
      <c r="BF1688" s="300"/>
      <c r="BG1688" s="300"/>
      <c r="BH1688" s="300"/>
      <c r="BI1688" s="300"/>
      <c r="BJ1688" s="300"/>
      <c r="BK1688" s="300"/>
      <c r="BL1688" s="300"/>
      <c r="BM1688" s="300"/>
      <c r="BN1688" s="300"/>
      <c r="BO1688" s="300"/>
      <c r="BP1688" s="300"/>
      <c r="BQ1688" s="300"/>
      <c r="BR1688" s="300"/>
      <c r="BS1688" s="300"/>
      <c r="BT1688" s="300"/>
      <c r="BU1688" s="300"/>
      <c r="BV1688" s="300"/>
      <c r="BW1688" s="300"/>
      <c r="BX1688" s="300"/>
      <c r="BY1688" s="300"/>
      <c r="BZ1688" s="300"/>
      <c r="CA1688" s="300"/>
      <c r="CB1688" s="300"/>
      <c r="CC1688" s="300"/>
      <c r="CD1688" s="300"/>
      <c r="CE1688" s="300"/>
      <c r="CF1688" s="300"/>
      <c r="CG1688" s="300"/>
      <c r="CH1688" s="300"/>
      <c r="CI1688" s="300"/>
      <c r="CJ1688" s="300"/>
      <c r="CK1688" s="300"/>
      <c r="CL1688" s="300"/>
      <c r="CM1688" s="300"/>
      <c r="CN1688" s="300"/>
      <c r="CO1688" s="300"/>
      <c r="CP1688" s="300"/>
      <c r="CQ1688" s="300"/>
      <c r="CR1688" s="300"/>
      <c r="CS1688" s="300"/>
      <c r="CT1688" s="300"/>
      <c r="CU1688" s="300"/>
      <c r="CV1688" s="300"/>
      <c r="CW1688" s="300"/>
      <c r="CX1688" s="300"/>
      <c r="CY1688" s="300"/>
      <c r="CZ1688" s="300"/>
      <c r="DA1688" s="300"/>
      <c r="DB1688" s="300"/>
      <c r="DC1688" s="300"/>
      <c r="DD1688" s="300"/>
      <c r="DE1688" s="300"/>
      <c r="DF1688" s="300"/>
      <c r="DG1688" s="300"/>
      <c r="DH1688" s="300"/>
      <c r="DI1688" s="300"/>
      <c r="DJ1688" s="300"/>
      <c r="DK1688" s="300"/>
      <c r="DL1688" s="300"/>
      <c r="DM1688" s="300"/>
      <c r="DN1688" s="300"/>
      <c r="DO1688" s="300"/>
      <c r="DP1688" s="300"/>
      <c r="DQ1688" s="300"/>
      <c r="DR1688" s="300"/>
      <c r="DS1688" s="300"/>
      <c r="DT1688" s="300"/>
      <c r="DU1688" s="300"/>
      <c r="DV1688" s="300"/>
      <c r="DW1688" s="300"/>
      <c r="DX1688" s="300"/>
      <c r="DY1688" s="300"/>
      <c r="DZ1688" s="300"/>
      <c r="EA1688" s="300"/>
      <c r="EB1688" s="300"/>
      <c r="EC1688" s="300"/>
      <c r="ED1688" s="300"/>
      <c r="EE1688" s="300"/>
      <c r="EF1688" s="300"/>
      <c r="EG1688" s="300"/>
      <c r="EH1688" s="300"/>
      <c r="EI1688" s="300"/>
      <c r="EJ1688" s="300"/>
      <c r="EK1688" s="300"/>
      <c r="EL1688" s="300"/>
      <c r="EM1688" s="300"/>
      <c r="EN1688" s="300"/>
      <c r="EO1688" s="300"/>
      <c r="EP1688" s="300"/>
      <c r="EQ1688" s="300"/>
      <c r="ER1688" s="300"/>
      <c r="ES1688" s="300"/>
      <c r="ET1688" s="300"/>
      <c r="EU1688" s="300"/>
      <c r="EV1688" s="300"/>
      <c r="EW1688" s="300"/>
      <c r="EX1688" s="300"/>
      <c r="EY1688" s="300"/>
      <c r="EZ1688" s="300"/>
      <c r="FA1688" s="300"/>
      <c r="FB1688" s="300"/>
      <c r="FC1688" s="300"/>
      <c r="FD1688" s="300"/>
      <c r="FE1688" s="300"/>
      <c r="FF1688" s="300"/>
      <c r="FG1688" s="300"/>
      <c r="FH1688" s="300"/>
      <c r="FI1688" s="300"/>
      <c r="FJ1688" s="300"/>
      <c r="FK1688" s="300"/>
      <c r="FL1688" s="300"/>
      <c r="FM1688" s="300"/>
      <c r="FN1688" s="300"/>
      <c r="FO1688" s="300"/>
      <c r="FP1688" s="300"/>
      <c r="FQ1688" s="300"/>
      <c r="FR1688" s="300"/>
      <c r="FS1688" s="300"/>
      <c r="FT1688" s="300"/>
      <c r="FU1688" s="300"/>
      <c r="FV1688" s="300"/>
      <c r="FW1688" s="300"/>
      <c r="FX1688" s="300"/>
      <c r="FY1688" s="300"/>
      <c r="FZ1688" s="300"/>
      <c r="GA1688" s="300"/>
      <c r="GB1688" s="300"/>
      <c r="GC1688" s="300"/>
      <c r="GD1688" s="300"/>
      <c r="GE1688" s="300"/>
      <c r="GF1688" s="300"/>
      <c r="GG1688" s="300"/>
      <c r="GH1688" s="300"/>
      <c r="GI1688" s="300"/>
      <c r="GJ1688" s="300"/>
      <c r="GK1688" s="300"/>
      <c r="GL1688" s="300"/>
      <c r="GM1688" s="300"/>
      <c r="GN1688" s="300"/>
      <c r="GO1688" s="300"/>
      <c r="GP1688" s="300"/>
      <c r="GQ1688" s="300"/>
      <c r="GR1688" s="300"/>
      <c r="GS1688" s="300"/>
      <c r="GT1688" s="300"/>
      <c r="GU1688" s="300"/>
      <c r="GV1688" s="300"/>
      <c r="GW1688" s="300"/>
      <c r="GX1688" s="300"/>
      <c r="GY1688" s="300"/>
      <c r="GZ1688" s="300"/>
      <c r="HA1688" s="300"/>
      <c r="HB1688" s="300"/>
      <c r="HC1688" s="300"/>
      <c r="HD1688" s="300"/>
      <c r="HE1688" s="300"/>
      <c r="HF1688" s="300"/>
      <c r="HG1688" s="300"/>
      <c r="HH1688" s="300"/>
      <c r="HI1688" s="300"/>
      <c r="HJ1688" s="300"/>
      <c r="HK1688" s="300"/>
      <c r="HL1688" s="300"/>
      <c r="HM1688" s="300"/>
      <c r="HN1688" s="300"/>
      <c r="HO1688" s="300"/>
      <c r="HP1688" s="300"/>
      <c r="HQ1688" s="300"/>
      <c r="HR1688" s="300"/>
      <c r="HS1688" s="300"/>
      <c r="HT1688" s="300"/>
      <c r="HU1688" s="300"/>
      <c r="HV1688" s="300"/>
      <c r="HW1688" s="300"/>
      <c r="HX1688" s="300"/>
      <c r="HY1688" s="300"/>
      <c r="HZ1688" s="300"/>
      <c r="IA1688" s="300"/>
      <c r="IB1688" s="300"/>
      <c r="IC1688" s="300"/>
      <c r="ID1688" s="300"/>
      <c r="IE1688" s="300"/>
      <c r="IF1688" s="300"/>
      <c r="IG1688" s="300"/>
      <c r="IH1688" s="300"/>
      <c r="II1688" s="300"/>
      <c r="IJ1688" s="300"/>
      <c r="IK1688" s="300"/>
      <c r="IL1688" s="300"/>
      <c r="IM1688" s="300"/>
      <c r="IN1688" s="300"/>
      <c r="IO1688" s="300"/>
      <c r="IP1688" s="300"/>
      <c r="IQ1688" s="300"/>
      <c r="IR1688" s="300"/>
      <c r="IS1688" s="300"/>
      <c r="IT1688" s="300"/>
      <c r="IU1688" s="300"/>
      <c r="IV1688" s="300"/>
    </row>
    <row r="1689" spans="1:256" s="8" customFormat="1" ht="12.75" customHeight="1" x14ac:dyDescent="0.2">
      <c r="A1689" s="306" t="s">
        <v>781</v>
      </c>
      <c r="B1689" s="307"/>
      <c r="C1689" s="308"/>
      <c r="D1689" s="308"/>
      <c r="E1689" s="308"/>
      <c r="F1689" s="308"/>
      <c r="G1689" s="309"/>
      <c r="H1689" s="310"/>
    </row>
    <row r="1690" spans="1:256" s="8" customFormat="1" x14ac:dyDescent="0.2">
      <c r="A1690" s="311" t="s">
        <v>782</v>
      </c>
      <c r="B1690" s="312"/>
      <c r="C1690" s="308"/>
      <c r="D1690" s="313"/>
      <c r="E1690" s="314"/>
      <c r="F1690" s="314"/>
      <c r="G1690" s="315"/>
      <c r="H1690" s="310"/>
    </row>
  </sheetData>
  <mergeCells count="113">
    <mergeCell ref="A1678:G1678"/>
    <mergeCell ref="A1681:G1681"/>
    <mergeCell ref="A1684:G1684"/>
    <mergeCell ref="A1685:G1685"/>
    <mergeCell ref="B1662:G1662"/>
    <mergeCell ref="B1663:G1663"/>
    <mergeCell ref="E1670:G1670"/>
    <mergeCell ref="E1671:G1671"/>
    <mergeCell ref="A1674:G1674"/>
    <mergeCell ref="A1677:G1677"/>
    <mergeCell ref="B1664:G1664"/>
    <mergeCell ref="B1652:E1652"/>
    <mergeCell ref="B1657:G1657"/>
    <mergeCell ref="B1658:G1658"/>
    <mergeCell ref="B1659:G1659"/>
    <mergeCell ref="B1660:G1660"/>
    <mergeCell ref="B1661:G1661"/>
    <mergeCell ref="B1632:C1632"/>
    <mergeCell ref="B1633:D1633"/>
    <mergeCell ref="B1634:C1634"/>
    <mergeCell ref="B1635:E1635"/>
    <mergeCell ref="B1640:E1640"/>
    <mergeCell ref="B1646:E1646"/>
    <mergeCell ref="B1618:E1618"/>
    <mergeCell ref="B1620:E1620"/>
    <mergeCell ref="B1623:C1623"/>
    <mergeCell ref="B1624:C1624"/>
    <mergeCell ref="B1627:C1627"/>
    <mergeCell ref="B1629:D1629"/>
    <mergeCell ref="B1601:C1601"/>
    <mergeCell ref="B1602:C1602"/>
    <mergeCell ref="B1603:E1603"/>
    <mergeCell ref="B1604:E1604"/>
    <mergeCell ref="B1606:E1606"/>
    <mergeCell ref="B1613:E1613"/>
    <mergeCell ref="B1595:E1595"/>
    <mergeCell ref="B1596:C1596"/>
    <mergeCell ref="B1597:C1597"/>
    <mergeCell ref="B1598:D1598"/>
    <mergeCell ref="B1599:D1599"/>
    <mergeCell ref="B1600:E1600"/>
    <mergeCell ref="B1589:E1589"/>
    <mergeCell ref="B1590:E1590"/>
    <mergeCell ref="B1591:D1591"/>
    <mergeCell ref="B1592:D1592"/>
    <mergeCell ref="B1593:D1593"/>
    <mergeCell ref="B1594:D1594"/>
    <mergeCell ref="B1583:C1583"/>
    <mergeCell ref="B1584:C1584"/>
    <mergeCell ref="B1585:C1585"/>
    <mergeCell ref="B1586:E1586"/>
    <mergeCell ref="B1587:D1587"/>
    <mergeCell ref="B1588:D1588"/>
    <mergeCell ref="B1538:E1538"/>
    <mergeCell ref="B1566:E1566"/>
    <mergeCell ref="B1568:E1568"/>
    <mergeCell ref="B1572:E1572"/>
    <mergeCell ref="B1575:E1575"/>
    <mergeCell ref="B1582:D1582"/>
    <mergeCell ref="B1190:E1190"/>
    <mergeCell ref="B1215:E1215"/>
    <mergeCell ref="B1240:E1240"/>
    <mergeCell ref="B1275:E1275"/>
    <mergeCell ref="B1426:E1426"/>
    <mergeCell ref="B1533:E1533"/>
    <mergeCell ref="B1085:E1085"/>
    <mergeCell ref="B1087:D1087"/>
    <mergeCell ref="B1117:E1117"/>
    <mergeCell ref="B1119:C1119"/>
    <mergeCell ref="B1153:E1153"/>
    <mergeCell ref="B1155:E1155"/>
    <mergeCell ref="B1050:C1050"/>
    <mergeCell ref="B1054:E1054"/>
    <mergeCell ref="B1062:C1062"/>
    <mergeCell ref="B1065:C1065"/>
    <mergeCell ref="B1068:E1068"/>
    <mergeCell ref="B1070:D1070"/>
    <mergeCell ref="B964:E964"/>
    <mergeCell ref="B1000:E1000"/>
    <mergeCell ref="B1029:D1029"/>
    <mergeCell ref="B1031:D1031"/>
    <mergeCell ref="B1033:D1033"/>
    <mergeCell ref="B1035:C1035"/>
    <mergeCell ref="B844:E844"/>
    <mergeCell ref="B883:E883"/>
    <mergeCell ref="B885:E885"/>
    <mergeCell ref="B923:E923"/>
    <mergeCell ref="B925:E925"/>
    <mergeCell ref="B962:E962"/>
    <mergeCell ref="B749:D749"/>
    <mergeCell ref="B778:E778"/>
    <mergeCell ref="B780:C780"/>
    <mergeCell ref="B809:E809"/>
    <mergeCell ref="B817:D817"/>
    <mergeCell ref="B842:E842"/>
    <mergeCell ref="B714:D714"/>
    <mergeCell ref="B745:E745"/>
    <mergeCell ref="B747:E747"/>
    <mergeCell ref="B365:E365"/>
    <mergeCell ref="B367:E367"/>
    <mergeCell ref="B449:E449"/>
    <mergeCell ref="B524:E524"/>
    <mergeCell ref="B589:E589"/>
    <mergeCell ref="B591:C591"/>
    <mergeCell ref="B4:E4"/>
    <mergeCell ref="A5:G5"/>
    <mergeCell ref="A6:G6"/>
    <mergeCell ref="A7:G7"/>
    <mergeCell ref="B206:E206"/>
    <mergeCell ref="B236:E236"/>
    <mergeCell ref="B653:E653"/>
    <mergeCell ref="B655:C655"/>
    <mergeCell ref="B712:E712"/>
  </mergeCells>
  <pageMargins left="0.70866141732283472" right="0.70866141732283472" top="0.15748031496062992" bottom="1.1417322834645669" header="0.31496062992125984" footer="1.1023622047244095"/>
  <pageSetup scale="93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 911 STGO 2015 ENMIENDA</vt:lpstr>
      <vt:lpstr>'PRESUP 911 STGO 2015 ENMIENDA'!Área_de_impresión</vt:lpstr>
      <vt:lpstr>'PRESUP 911 STGO 2015 ENMIENDA'!Títulos_a_imprimir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Frannier Sanchez Guzman</cp:lastModifiedBy>
  <dcterms:created xsi:type="dcterms:W3CDTF">2015-04-24T20:10:12Z</dcterms:created>
  <dcterms:modified xsi:type="dcterms:W3CDTF">2015-04-24T21:37:37Z</dcterms:modified>
</cp:coreProperties>
</file>