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cmjimenez\Documents\POA y PACC 2021\"/>
    </mc:Choice>
  </mc:AlternateContent>
  <xr:revisionPtr revIDLastSave="0" documentId="8_{24A3A77C-CE6F-4854-81F3-80E4168F0F01}" xr6:coauthVersionLast="46" xr6:coauthVersionMax="46" xr10:uidLastSave="{00000000-0000-0000-0000-000000000000}"/>
  <bookViews>
    <workbookView xWindow="20370" yWindow="-120" windowWidth="20730" windowHeight="11160" activeTab="1" xr2:uid="{1498547E-9A04-F64B-90D8-E7454E8853FB}"/>
  </bookViews>
  <sheets>
    <sheet name="Detalle " sheetId="4" r:id="rId1"/>
    <sheet name="Plan de Indicadores" sheetId="2" r:id="rId2"/>
    <sheet name="Plan de Proyectos" sheetId="1" r:id="rId3"/>
    <sheet name="Plan de Riesgos" sheetId="3" r:id="rId4"/>
  </sheets>
  <externalReferences>
    <externalReference r:id="rId5"/>
  </externalReferences>
  <definedNames>
    <definedName name="_xlnm._FilterDatabase" localSheetId="1" hidden="1">'Plan de Indicadores'!$E$6:$H$6</definedName>
    <definedName name="_xlnm._FilterDatabase" localSheetId="2" hidden="1">'Plan de Proyectos'!$A$5:$H$264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7" i="2" l="1"/>
  <c r="J487" i="2"/>
  <c r="F243" i="1" l="1"/>
  <c r="F236" i="1"/>
  <c r="F234" i="1"/>
  <c r="J573" i="2"/>
  <c r="J572" i="2"/>
  <c r="J567" i="2"/>
  <c r="E561" i="2"/>
  <c r="F560" i="2"/>
  <c r="G560" i="2" s="1"/>
  <c r="E556" i="2"/>
  <c r="F555" i="2"/>
  <c r="G555" i="2" s="1"/>
  <c r="E551" i="2"/>
  <c r="F550" i="2"/>
  <c r="G550" i="2" s="1"/>
  <c r="E546" i="2"/>
  <c r="F545" i="2"/>
  <c r="G545" i="2" s="1"/>
  <c r="E541" i="2"/>
  <c r="F540" i="2"/>
  <c r="G540" i="2" s="1"/>
  <c r="G538" i="2"/>
  <c r="F538" i="2"/>
  <c r="E538" i="2"/>
  <c r="E536" i="2"/>
  <c r="F535" i="2"/>
  <c r="F536" i="2" s="1"/>
  <c r="G533" i="2"/>
  <c r="F533" i="2"/>
  <c r="E533" i="2"/>
  <c r="E531" i="2"/>
  <c r="F530" i="2"/>
  <c r="G530" i="2" s="1"/>
  <c r="E526" i="2"/>
  <c r="F525" i="2"/>
  <c r="G525" i="2" s="1"/>
  <c r="E521" i="2"/>
  <c r="F520" i="2"/>
  <c r="H514" i="2"/>
  <c r="H515" i="2" s="1"/>
  <c r="G514" i="2"/>
  <c r="G515" i="2" s="1"/>
  <c r="F514" i="2"/>
  <c r="F515" i="2" s="1"/>
  <c r="E514" i="2"/>
  <c r="E515" i="2" s="1"/>
  <c r="H510" i="2"/>
  <c r="G510" i="2"/>
  <c r="F510" i="2"/>
  <c r="E510" i="2"/>
  <c r="J507" i="2"/>
  <c r="H505" i="2"/>
  <c r="G505" i="2"/>
  <c r="F505" i="2"/>
  <c r="E505" i="2"/>
  <c r="J502" i="2"/>
  <c r="H500" i="2"/>
  <c r="G500" i="2"/>
  <c r="F500" i="2"/>
  <c r="E500" i="2"/>
  <c r="H495" i="2"/>
  <c r="G495" i="2"/>
  <c r="F495" i="2"/>
  <c r="E495" i="2"/>
  <c r="H490" i="2"/>
  <c r="G490" i="2"/>
  <c r="F490" i="2"/>
  <c r="E490" i="2"/>
  <c r="H485" i="2"/>
  <c r="G485" i="2"/>
  <c r="F485" i="2"/>
  <c r="E485" i="2"/>
  <c r="J482" i="2"/>
  <c r="E480" i="2"/>
  <c r="F479" i="2"/>
  <c r="F480" i="2" s="1"/>
  <c r="H475" i="2"/>
  <c r="G475" i="2"/>
  <c r="F475" i="2"/>
  <c r="E475" i="2"/>
  <c r="J472" i="2"/>
  <c r="H470" i="2"/>
  <c r="G470" i="2"/>
  <c r="F470" i="2"/>
  <c r="E470" i="2"/>
  <c r="G468" i="2"/>
  <c r="F468" i="2"/>
  <c r="J467" i="2"/>
  <c r="H465" i="2"/>
  <c r="G465" i="2"/>
  <c r="F465" i="2"/>
  <c r="E465" i="2"/>
  <c r="H462" i="2"/>
  <c r="G462" i="2"/>
  <c r="F462" i="2"/>
  <c r="E462" i="2"/>
  <c r="H460" i="2"/>
  <c r="G460" i="2"/>
  <c r="F460" i="2"/>
  <c r="E460" i="2"/>
  <c r="J457" i="2"/>
  <c r="H455" i="2"/>
  <c r="G455" i="2"/>
  <c r="F455" i="2"/>
  <c r="E455" i="2"/>
  <c r="J452" i="2"/>
  <c r="E450" i="2"/>
  <c r="F449" i="2"/>
  <c r="F450" i="2" s="1"/>
  <c r="F445" i="2"/>
  <c r="G445" i="2" s="1"/>
  <c r="H445" i="2" s="1"/>
  <c r="J443" i="2" s="1"/>
  <c r="J439" i="2"/>
  <c r="F437" i="2"/>
  <c r="G437" i="2" s="1"/>
  <c r="H437" i="2" s="1"/>
  <c r="J435" i="2" s="1"/>
  <c r="E433" i="2"/>
  <c r="F433" i="2" s="1"/>
  <c r="G433" i="2" s="1"/>
  <c r="H433" i="2" s="1"/>
  <c r="J431" i="2" s="1"/>
  <c r="G423" i="2"/>
  <c r="F423" i="2"/>
  <c r="F416" i="2"/>
  <c r="G416" i="2" s="1"/>
  <c r="H414" i="2"/>
  <c r="G414" i="2"/>
  <c r="F414" i="2"/>
  <c r="E414" i="2"/>
  <c r="H415" i="2" s="1"/>
  <c r="H468" i="2" l="1"/>
  <c r="F546" i="2"/>
  <c r="F561" i="2"/>
  <c r="J462" i="2"/>
  <c r="F551" i="2"/>
  <c r="F541" i="2"/>
  <c r="F556" i="2"/>
  <c r="G526" i="2"/>
  <c r="H525" i="2"/>
  <c r="G561" i="2"/>
  <c r="H560" i="2"/>
  <c r="H530" i="2"/>
  <c r="G531" i="2"/>
  <c r="G551" i="2"/>
  <c r="H550" i="2"/>
  <c r="H555" i="2"/>
  <c r="G556" i="2"/>
  <c r="G546" i="2"/>
  <c r="H545" i="2"/>
  <c r="G541" i="2"/>
  <c r="H540" i="2"/>
  <c r="G520" i="2"/>
  <c r="F521" i="2"/>
  <c r="F526" i="2"/>
  <c r="F531" i="2"/>
  <c r="G535" i="2"/>
  <c r="G449" i="2"/>
  <c r="G479" i="2"/>
  <c r="J512" i="2"/>
  <c r="H520" i="2" l="1"/>
  <c r="G521" i="2"/>
  <c r="G450" i="2"/>
  <c r="H449" i="2"/>
  <c r="J558" i="2"/>
  <c r="H561" i="2"/>
  <c r="H535" i="2"/>
  <c r="G536" i="2"/>
  <c r="J523" i="2"/>
  <c r="H526" i="2"/>
  <c r="J548" i="2"/>
  <c r="H551" i="2"/>
  <c r="J538" i="2"/>
  <c r="H541" i="2"/>
  <c r="G480" i="2"/>
  <c r="H479" i="2"/>
  <c r="J528" i="2"/>
  <c r="H531" i="2"/>
  <c r="J543" i="2"/>
  <c r="H546" i="2"/>
  <c r="J553" i="2"/>
  <c r="H556" i="2"/>
  <c r="H536" i="2" l="1"/>
  <c r="J533" i="2"/>
  <c r="H450" i="2"/>
  <c r="J447" i="2"/>
  <c r="H480" i="2"/>
  <c r="J477" i="2"/>
  <c r="H521" i="2"/>
  <c r="J518" i="2"/>
</calcChain>
</file>

<file path=xl/sharedStrings.xml><?xml version="1.0" encoding="utf-8"?>
<sst xmlns="http://schemas.openxmlformats.org/spreadsheetml/2006/main" count="3204" uniqueCount="1670">
  <si>
    <t>Proyecto</t>
  </si>
  <si>
    <t>Actividad</t>
  </si>
  <si>
    <t>Responsable</t>
  </si>
  <si>
    <t>Monto</t>
  </si>
  <si>
    <t>Fecha Inicio</t>
  </si>
  <si>
    <t>Fecha Fin</t>
  </si>
  <si>
    <t>Fortalecer e incrementar las obras y actividades con fines civicos y humanitarios, llevando a las comunidades mas necesitadas y vulnerables los servicios que ofrece el Programa de Gestión Social</t>
  </si>
  <si>
    <t>Realizar un levantamiento para determinar el personal y la cantidad de vehiculos a utilizar para ejecutar cada actividad que requiera el departamento</t>
  </si>
  <si>
    <t>Coordinador General de Asuntos Sociales</t>
  </si>
  <si>
    <t>RD $10,000.00</t>
  </si>
  <si>
    <t>Coordinar con autoridades y lideres comunitarios para determinar las necesidades de cada comunidad a intervenir</t>
  </si>
  <si>
    <t>Verificar periodicamente la listeza y el desempeño del personal civil y militar perteneciente a Asuntos Sociales</t>
  </si>
  <si>
    <t>RD $20,000.00</t>
  </si>
  <si>
    <t>Mantener en optimas condiciones  de operatividad (mantenimiento mecanico, piezas y combustible) el parque vehicular, para de esa manerar realizar las diferentes actividades propias del departamento</t>
  </si>
  <si>
    <t>RD $59,740,357.00</t>
  </si>
  <si>
    <t>Proporcionar las propiedades de segunda clase, avituallamiento e insumos de proteccion necesario para evitar el contagio y propagación del COVID 19 (mascarillas, trajes de bioseguridad, lentes, gel antibacterial, jabon y otros), a todos los miembros de este departamento</t>
  </si>
  <si>
    <t>RD $5,673,750.00</t>
  </si>
  <si>
    <t>Optimizar los operativos medicos y odontológicos (Medicina Familiar y General, Pediatria, Ginecologia, Farmacia, odontologia, entrega de medicamentos, entre otros)</t>
  </si>
  <si>
    <t>RD $17,547,632.00</t>
  </si>
  <si>
    <t>Incrementar la cantidad de operativos de fumigación para disminuir la reproducción de plagas (Fumigación de espacios externos y domiciliarios, asi como distribución de cloro y repelente contra mosquitos)</t>
  </si>
  <si>
    <t>RD $18,902,000.00</t>
  </si>
  <si>
    <t>Operativos de desinfección para evitar el contagio y la propagación del COVID-19</t>
  </si>
  <si>
    <t>RD $224,840.00</t>
  </si>
  <si>
    <t>Programa de Emergencias médicas Prehospitalaria y Rescate</t>
  </si>
  <si>
    <t>Mantener las unidades de Ambulancias TVA Alfas Abastecidas de los medicamentos necesarios que garanticen servicio de calidad y bienestar de los pacientes</t>
  </si>
  <si>
    <t>Encargado de Prehospitalaria</t>
  </si>
  <si>
    <t>RD $3,361,793.36</t>
  </si>
  <si>
    <t>Direccion Administrativa</t>
  </si>
  <si>
    <t>Direccion Administrativa y Financiera</t>
  </si>
  <si>
    <t xml:space="preserve">Pago gastos fijos </t>
  </si>
  <si>
    <t xml:space="preserve">Seguimiento y revision a los gastos fijos </t>
  </si>
  <si>
    <t xml:space="preserve">•Lic. Jose Ramon Batsta Rodriguez </t>
  </si>
  <si>
    <t xml:space="preserve">Direccion Administrativa </t>
  </si>
  <si>
    <t xml:space="preserve">Propuesta de organigrama de la Direccion Administrativa </t>
  </si>
  <si>
    <t xml:space="preserve">Presentacion de la estructura institucional de la Direccion Administrativa </t>
  </si>
  <si>
    <t xml:space="preserve">•Lic. Ana Cristina Angeles </t>
  </si>
  <si>
    <t>Direccion de Diseño y Planta Fisica</t>
  </si>
  <si>
    <t xml:space="preserve">Redefinir estructura </t>
  </si>
  <si>
    <t>1. Almacen central                                           2. Equipos y transporte                            3. Material gastable                                 4. Insumo y agua potable                        5. Ferretero                                                6. Mobiliario                                               7. Mantenimiento y tuneles                                      8. Programas sociales y comunitarios                                9. Mantenimiento Vial</t>
  </si>
  <si>
    <t xml:space="preserve">Reorganizacion de los departamentos que estan bajo la Direccion Administrativa </t>
  </si>
  <si>
    <t xml:space="preserve">Reubicacion:                          1.Seccion de fotocopia                                   2.Reubicacion de la seccion de impresos                                3.Reubicacion del departamento  de tramite y corrrespondencia                </t>
  </si>
  <si>
    <t>•Direccion</t>
  </si>
  <si>
    <t>Direccion de Recursos Humanos</t>
  </si>
  <si>
    <t xml:space="preserve">Evaluacion de personal </t>
  </si>
  <si>
    <t>Perfiles y funciones de las posiciones</t>
  </si>
  <si>
    <t xml:space="preserve">•Direccion de Recursos Humanos          </t>
  </si>
  <si>
    <t>Capacitacion</t>
  </si>
  <si>
    <t xml:space="preserve">1. Al personal de almacenes sobre eficiencia y calidad en el servicio interno y externo en el inventario en la plataforma Dynamic                                                                                                         2. Administraccion publica </t>
  </si>
  <si>
    <t xml:space="preserve">Remodelacion y acondicionamiento planta del club </t>
  </si>
  <si>
    <t>1. Reparacion de planta de emergencia                                                2. Cambio de trajeta electronica y mantenimiento</t>
  </si>
  <si>
    <t xml:space="preserve">•Elio Amparo </t>
  </si>
  <si>
    <t>Remodelacion y acondicionamiento planta del Club 1A</t>
  </si>
  <si>
    <t xml:space="preserve">1. Reparacion de oficinas                            2. Pintura                                                               3. Instalacion de aires acondicionado    4. Eliminar filtracciones </t>
  </si>
  <si>
    <t>Remodelacion y acondicionamiento planta del Club 1B</t>
  </si>
  <si>
    <t xml:space="preserve">Reparacion y compra de equipos del gimnacio                                                                                  </t>
  </si>
  <si>
    <t>Remodelacion y acondicionamiento planta del Club 1C</t>
  </si>
  <si>
    <t xml:space="preserve"> Reparacion de las 2 piscinas (1 grande y 1 pequeña)                                         </t>
  </si>
  <si>
    <t>Remodelacion y acondicionamiento planta del Club 1D</t>
  </si>
  <si>
    <t xml:space="preserve">1.Un techado en cana                2.Ventanales                         3.Iluminacion </t>
  </si>
  <si>
    <t>Remodelacion y acondicionamiento planta del Club 1E</t>
  </si>
  <si>
    <t>Compra e instalacion de 7 unidades de aires acondicionado tipo ductos de 5 toneladas c/c</t>
  </si>
  <si>
    <t>Remodelacion y acondicionamiento planta del Club 1F</t>
  </si>
  <si>
    <t>Compra e instalacion de 3 unidades de aires acondicionados tipo  techo de 5 toneladas</t>
  </si>
  <si>
    <t xml:space="preserve">Club Creativo y Cultural MOPC </t>
  </si>
  <si>
    <t xml:space="preserve">Actividades deportivas empleados MOPC </t>
  </si>
  <si>
    <t xml:space="preserve">Actividades deportivas hijos de empleados MOPC </t>
  </si>
  <si>
    <t xml:space="preserve">Campamento de verano </t>
  </si>
  <si>
    <t xml:space="preserve">•Direccion de protocolo </t>
  </si>
  <si>
    <t xml:space="preserve">Departamento de Mayordomia </t>
  </si>
  <si>
    <t xml:space="preserve">Clasificiacion de las areas del cuidado institucional </t>
  </si>
  <si>
    <t xml:space="preserve">Departamento de Almacen </t>
  </si>
  <si>
    <t xml:space="preserve">Digitacion y verificacion de los expedientes </t>
  </si>
  <si>
    <t xml:space="preserve"> Entregar los suministros de oficinas, materiales de limpiezas, agua, café, electrodomesticos que utilizan todas los diferentes departamento que conforman el MOPC.</t>
  </si>
  <si>
    <t>Direccion Admnistrativa</t>
  </si>
  <si>
    <t>Verificar los expedientes de compras para los diferentes procesos que se realizan en la Institucion</t>
  </si>
  <si>
    <t>Verificar los expedientes completados para fines de pagos al area Financiera</t>
  </si>
  <si>
    <t>/1/2022</t>
  </si>
  <si>
    <t>Admnistracion y Control de Fondo General Institucionar</t>
  </si>
  <si>
    <t>Departamento de Tramite y Correspondencia</t>
  </si>
  <si>
    <t>Manejo  todas las correspondencias externas o internas que se reciben en la Institucion</t>
  </si>
  <si>
    <t>Unidad Ejecutora de Proyectos</t>
  </si>
  <si>
    <t>Suministro e Instalación de Mobiliarios Equipamientos Especializados y Equipos Complementarios para el Centro de Atención Integral para la Discapacidad- CAID-SDE</t>
  </si>
  <si>
    <t xml:space="preserve">Compra de Mobiliarios de Oficina Tipo I - LOTE 3 </t>
  </si>
  <si>
    <t xml:space="preserve">Compra de Mobiliarios de Oficina Tipo II - LOTE 4 </t>
  </si>
  <si>
    <t xml:space="preserve">Compra de Mobiliarios de Oficina Tipo III - LOTE 5 </t>
  </si>
  <si>
    <t>Construcción del Almacén del Centro de Atención Integral para  la Discapacidad y otras adecuaciones, Av. Luperón, Santo Domingo Oeste</t>
  </si>
  <si>
    <t>Construcción del Centro Integral para la Discapacidad Edificio 1-Modulo BCD, Santo Domingo Este</t>
  </si>
  <si>
    <t>Construcción del Módulo A del Centro de Atención Integral para la Discapacidad (CAID), Santo Domingo Este</t>
  </si>
  <si>
    <t>Construcción de Obras Complementarias y Modulo E del Centro de Atención Integral para la Discapacidad (CAID) Santo Domingo Este</t>
  </si>
  <si>
    <t>Construcción del Edificio 2 del Centro de Atención Integral para la Discapacidad (CAID), Santo Domingo Este</t>
  </si>
  <si>
    <t>Construcción del Edificio 3 del Centro de Atención Integral para la Discapacidad (CAID), Santo Domingo Este</t>
  </si>
  <si>
    <t>Construcción de los Parqueos del Centro de Atención Integral para la Discapacidad (CAID) Santo Domingo Este</t>
  </si>
  <si>
    <t>Construcción Edificio para Laboratorios del Programa Nacional de Tamiz Neonatal y Alto Riesgo - Etapa 2</t>
  </si>
  <si>
    <t>Departamento de Calidad en la Gestión</t>
  </si>
  <si>
    <t>Implementación y Certificación Norma ISO 9001:2015</t>
  </si>
  <si>
    <t>Revisar POAS, elaborar Politicas y Objetivos de Calidad</t>
  </si>
  <si>
    <t>Carlos Mejía</t>
  </si>
  <si>
    <t>Elaborar y/o revisar borradores procedimientos de alcance general</t>
  </si>
  <si>
    <t>Elaborar y/o revisar borradores procedimientos de alcance específico</t>
  </si>
  <si>
    <t xml:space="preserve">Revisar y difundir procedimientos aprobados </t>
  </si>
  <si>
    <t>Elaborar y/o validar descripciones de puesto de todo el personal y aplicarles evaluaciones del desempeño a todo el personal con nivel de supervisión</t>
  </si>
  <si>
    <t>Presentación de indicadores de calidad y Resultados a Ministro por representantes SISPME</t>
  </si>
  <si>
    <t>Realizar auditorias internas y aplicar acciones correctivas</t>
  </si>
  <si>
    <t>Realizar auditoria de certificacion ISO y elaborar Plan de Acciones Correctivas</t>
  </si>
  <si>
    <t>Unidad ejecutora de proyectos recursos externos</t>
  </si>
  <si>
    <t>Programa de Desarrollo Agroforestal Sostenible</t>
  </si>
  <si>
    <t>Planificación y Desarrollo</t>
  </si>
  <si>
    <t>Dirección de Asistencia y Protección Vial</t>
  </si>
  <si>
    <t>Administración</t>
  </si>
  <si>
    <t xml:space="preserve">Encargados de Almacenes </t>
  </si>
  <si>
    <t xml:space="preserve">Baloncesto, voleibal, softball, tenis, natación, gimnasio                                 </t>
  </si>
  <si>
    <t xml:space="preserve">Evaluacion del capital humano, adquirir nuevos colaboraores, adquisicion maquinas para limpiar                       </t>
  </si>
  <si>
    <t>Dirección Administrativa</t>
  </si>
  <si>
    <t xml:space="preserve">•Wascar Junior Cuevas  •Lic. Jose Ramon Batista Rodriguez                      </t>
  </si>
  <si>
    <t>Recursos Humanos</t>
  </si>
  <si>
    <t>Despacho del Ministro</t>
  </si>
  <si>
    <t xml:space="preserve">Dirección Adscrita al Despacho </t>
  </si>
  <si>
    <t>Gestión Y Seguimiento de Metas Presidenciales</t>
  </si>
  <si>
    <t>Porcentaje de cumplimiento informe mensual de avances en indicadores gubernamentales</t>
  </si>
  <si>
    <t>Dirección Adscrita al Despacho</t>
  </si>
  <si>
    <t>Informe Periciales</t>
  </si>
  <si>
    <t>Porcentaje de cumplimiento de cronograma entrega informe periciales</t>
  </si>
  <si>
    <t xml:space="preserve">Comité de Compras y Contrataciones </t>
  </si>
  <si>
    <t>Unidad Rectora</t>
  </si>
  <si>
    <t>Unidad Ejecutora</t>
  </si>
  <si>
    <t>Producto</t>
  </si>
  <si>
    <t>Indicador</t>
  </si>
  <si>
    <t>Meta</t>
  </si>
  <si>
    <t xml:space="preserve">Responsable </t>
  </si>
  <si>
    <t>1T</t>
  </si>
  <si>
    <t>2T</t>
  </si>
  <si>
    <t>3T</t>
  </si>
  <si>
    <t>4T</t>
  </si>
  <si>
    <t>Aprobación de cubicaciones</t>
  </si>
  <si>
    <t>Porcentaje de cubicaciones tramitadas para fines de pago sin devoluciones de la Contraloría General de la Republica</t>
  </si>
  <si>
    <t>Porcentaje de cubicaciones complejas validadas en no más 5 días hábiles.</t>
  </si>
  <si>
    <t>Porcentaje de cubicaciones semi-complejas validadas en no más 3 días hábiles.</t>
  </si>
  <si>
    <t>Porcentaje de cubicaciones simples validadas en no más 2 días hábiles. </t>
  </si>
  <si>
    <t>Aprobación de facturas</t>
  </si>
  <si>
    <t>Porcentaje de facturas tramitadas para fines de pago Vs. devoluciones de la Contraloría General de la Republica.  </t>
  </si>
  <si>
    <t>Aprobación minutas de cubicaciones</t>
  </si>
  <si>
    <t>Auditoria de campo</t>
  </si>
  <si>
    <t>Porcentaje de proyectos verificados y validados en campo Vs. Master de cubicaciones y facturas tramitadas y/o activas</t>
  </si>
  <si>
    <t>Auditorias de Procesos</t>
  </si>
  <si>
    <t>Porcentaje  de cumplimiento de cronograma de auditoria</t>
  </si>
  <si>
    <t>Revisión de Expedientes</t>
  </si>
  <si>
    <t>Porcentaje de orden de trabajo validadas Vs. reporte de trabajos realizados de los talleres.</t>
  </si>
  <si>
    <t>Porcentaje de Tramitaciones de pago de viáticos sin Devoluciones del Departamento de Revisión y Análisis.</t>
  </si>
  <si>
    <t>Seguimiento de Programa</t>
  </si>
  <si>
    <t>Alcance del programa Vs. cantidad de brigadas utilizadas</t>
  </si>
  <si>
    <t>Validación Documental</t>
  </si>
  <si>
    <t>Porcentaje de adendas aprobadas vs solicitud de validación de adendas</t>
  </si>
  <si>
    <t>Porcentaje de órdenes de inicio de proyecto validadas vs ordenes de inicio aprobadas por el ministro</t>
  </si>
  <si>
    <t>Informe semestral remitidos vs devoluciones de la DIGECOG</t>
  </si>
  <si>
    <t>Control Interno</t>
  </si>
  <si>
    <t>Controles Operativos</t>
  </si>
  <si>
    <t>Ampliación del Personal DCI</t>
  </si>
  <si>
    <t>Contratación de nuevos empleados</t>
  </si>
  <si>
    <t xml:space="preserve">Socrates Paulino </t>
  </si>
  <si>
    <t>Capacitación del Personal DCI</t>
  </si>
  <si>
    <t>Cursos  , Talleres, de Ingenieria y Auditoria</t>
  </si>
  <si>
    <t xml:space="preserve">Adquisición de Materilaes y Equipos </t>
  </si>
  <si>
    <t>Compra de Uniformes(Camisas Blancas, Poloshirt, Gorras)</t>
  </si>
  <si>
    <t>Compra de equipos  ( Protección, identificación y seguiridad)</t>
  </si>
  <si>
    <t xml:space="preserve">Capa Impermeable </t>
  </si>
  <si>
    <t>Pinturas Topográficas (flourescente)</t>
  </si>
  <si>
    <t>Carpetas Plasticas de 2´´ , 3´´, 5´´</t>
  </si>
  <si>
    <t>Adquisición de Equipos de Transporte</t>
  </si>
  <si>
    <t>Compra de Vehículos ( Camionetas)</t>
  </si>
  <si>
    <t>Adquisición de Equipos  Tecnológicos</t>
  </si>
  <si>
    <t>Compra de Computadores, Laptops</t>
  </si>
  <si>
    <t>Compra de Drones</t>
  </si>
  <si>
    <t>Compra de Cinta Metricas 30 MtS</t>
  </si>
  <si>
    <t>Compra de Cinta Metricas 10 MtS</t>
  </si>
  <si>
    <t>Odometros</t>
  </si>
  <si>
    <t>Dirección de Planificación y Desarrollo</t>
  </si>
  <si>
    <t>Plan Estratégico 2021-2024</t>
  </si>
  <si>
    <t>Revision Estructura Organizacional</t>
  </si>
  <si>
    <t>José Madé</t>
  </si>
  <si>
    <t xml:space="preserve">Elaboración y  aprobación Informe </t>
  </si>
  <si>
    <t xml:space="preserve">Difusión </t>
  </si>
  <si>
    <t>Remodelación y/o Ampliación Áreas Físicas Dirección Planificación y Desarrollo</t>
  </si>
  <si>
    <t>Solicitud de Remodelación y/o Ampliación Áreas Físicas</t>
  </si>
  <si>
    <t>Jose Madé</t>
  </si>
  <si>
    <t>Seguimiento  solicitud Remodelación y/o Ampliación Áreas Físicas</t>
  </si>
  <si>
    <t>Departamento de Desarrollo Institucional</t>
  </si>
  <si>
    <t xml:space="preserve">Manual de Organización y Funciones </t>
  </si>
  <si>
    <t xml:space="preserve">Seguimiento Aprobación Manual de Organización y Funciones </t>
  </si>
  <si>
    <t xml:space="preserve">Emma Abreu </t>
  </si>
  <si>
    <t>Segunda Fase SIAP</t>
  </si>
  <si>
    <t>Seguimiento solicitud requerimiento Maestro de Documentación</t>
  </si>
  <si>
    <t>Carlos Toral</t>
  </si>
  <si>
    <t>Seguimiento requerimiento Solicitud Licencias Laborales</t>
  </si>
  <si>
    <t xml:space="preserve">Carlos Toral </t>
  </si>
  <si>
    <t>Elaboración de requerimiento Evaluación de Desempeño</t>
  </si>
  <si>
    <t xml:space="preserve">Seguimiento requerimiento Evaluación de Desempeño </t>
  </si>
  <si>
    <t>Mejoras Dynamics</t>
  </si>
  <si>
    <t>Seguimiento Implementación de código de barras etiquetas Activos Fijos</t>
  </si>
  <si>
    <t>División de Estadísticas</t>
  </si>
  <si>
    <t>Creación del Modelo Estadístico Institucional</t>
  </si>
  <si>
    <t>Elaboración de Fichas y Documentación de procesos estadísticas</t>
  </si>
  <si>
    <t>Crismairy Jiménez</t>
  </si>
  <si>
    <t>Mejoras de las fuentes de producción de datos</t>
  </si>
  <si>
    <t>Implementación y difusión Boletín Estadístico Institucional</t>
  </si>
  <si>
    <t xml:space="preserve">Carta Compromiso al Ciudadano </t>
  </si>
  <si>
    <t xml:space="preserve">Remisión al MAP Carta Compromiso </t>
  </si>
  <si>
    <t xml:space="preserve">Seguimiento Aprobación Carta Compromiso </t>
  </si>
  <si>
    <t>División de Género</t>
  </si>
  <si>
    <t>Sello de Igualdad</t>
  </si>
  <si>
    <t xml:space="preserve">implementación certificación Sello de la Igualdad  de Género en la institución </t>
  </si>
  <si>
    <t>Juana Encarnación</t>
  </si>
  <si>
    <t>Planificación Institucional</t>
  </si>
  <si>
    <t>Porcentaje cumplimiento cronograma Planificación Operativa Anual 2022 (POA, Riesgos y PACC)</t>
  </si>
  <si>
    <t>Calidad en la Gestión</t>
  </si>
  <si>
    <t>Porcentaje de aplicación Evaluación 5S</t>
  </si>
  <si>
    <t>Indicadores de Gestión Gubernamental</t>
  </si>
  <si>
    <t>Calificación NOBACI</t>
  </si>
  <si>
    <t>Porcentaje de cumplimiento entrega Plan de Acción CAF e informes de avances</t>
  </si>
  <si>
    <t>Encuestas de Satisfacción</t>
  </si>
  <si>
    <t>Porcentaje de cumplimiento cronograma de encuestas de satisfacción</t>
  </si>
  <si>
    <t xml:space="preserve">Estadísticas Transparencia </t>
  </si>
  <si>
    <t>Porcentaje de cumplimiento cronograma recopilación, consolidación y envio OAI de Estadísticas Áreas Operativas</t>
  </si>
  <si>
    <t>Repórtalo</t>
  </si>
  <si>
    <t xml:space="preserve">Porcentaje de cumplimiento procesamiento reportes recibidos </t>
  </si>
  <si>
    <t xml:space="preserve">Porcentaje seguimiento cumplimientos reportes asignados en tiempos establecidos </t>
  </si>
  <si>
    <t xml:space="preserve">Perfiles SIAP </t>
  </si>
  <si>
    <t xml:space="preserve">Porcentaje de cumplimiento seguimiento inclusión de nuevos perfiles </t>
  </si>
  <si>
    <t>Comunicación Interna</t>
  </si>
  <si>
    <t>Campañas de Comunicación Interna</t>
  </si>
  <si>
    <t>Capacitación Genero</t>
  </si>
  <si>
    <t xml:space="preserve">Porcentaje de cumplimiento cronogramas capacitación genero </t>
  </si>
  <si>
    <t>Departamento de Formulación, Monitoreo y Evaluación de Planes</t>
  </si>
  <si>
    <t>Publicación de artes relativos al MOPC</t>
  </si>
  <si>
    <t>Porcentaje de publicaciones realizadas al día siguiente de la solicitud (recibidas antes de las 3:00 p.m.)</t>
  </si>
  <si>
    <t>Porcentaje de publicaciones sin errores</t>
  </si>
  <si>
    <t>Convocatoria de Prensa</t>
  </si>
  <si>
    <t>Porcentaje de medios con asistencia a convocatoria</t>
  </si>
  <si>
    <t>Notas de prensa durante la actividad</t>
  </si>
  <si>
    <t>Porcentaje de notas de prensa entregadas a tiempo</t>
  </si>
  <si>
    <t>Porcentaje de medios impresos que colocaron la información</t>
  </si>
  <si>
    <t>Porcentaje de medios digitales que colocaron la información</t>
  </si>
  <si>
    <t>Porcentaje de notas de prensa publicadas sin error</t>
  </si>
  <si>
    <t>Notas de prensa posterior a la actividad</t>
  </si>
  <si>
    <t>Notas de prensa previa a la actividad</t>
  </si>
  <si>
    <t>Material audiovisual relativo a actividades del MOPC</t>
  </si>
  <si>
    <t xml:space="preserve"> Porcentaje de material audiovisual entregado antes de 24 horas</t>
  </si>
  <si>
    <t>Post  en Instagram</t>
  </si>
  <si>
    <t>Porcentaje de publicaciones al día          (3 diarias)</t>
  </si>
  <si>
    <t>Porcentaje de nuevos seguidores por trimestre (500 seguidores )</t>
  </si>
  <si>
    <t>Porcentaje de comentarios por publicaciones(10 %)</t>
  </si>
  <si>
    <t>Porcentajes de likes por publicaciones (10%)</t>
  </si>
  <si>
    <t>Post  en Twiter</t>
  </si>
  <si>
    <t>Porcentaje de nuevos seguidores por trimestre ( 500 seguidores )</t>
  </si>
  <si>
    <t>Porcentaje de comentarios por publicaciones (10%)</t>
  </si>
  <si>
    <t>Porcentajes de retweets por publicaciones  (5%)</t>
  </si>
  <si>
    <t>Post  en Facebook</t>
  </si>
  <si>
    <t>Porcentajes de seguidores que comparten la publicación (5%)</t>
  </si>
  <si>
    <t>Correo difusión en MOPC</t>
  </si>
  <si>
    <t xml:space="preserve">publicaciones informativas diarias a los colaboradores </t>
  </si>
  <si>
    <t>Colocación de informaciones en las pantallas</t>
  </si>
  <si>
    <t xml:space="preserve">convacatorias mensuales a actividades que involucran a nuestro colavoradores  </t>
  </si>
  <si>
    <t>Manejo del Intranet</t>
  </si>
  <si>
    <t xml:space="preserve">retroalimentacion mensual </t>
  </si>
  <si>
    <t>División de Redacción</t>
  </si>
  <si>
    <t>División de Producción</t>
  </si>
  <si>
    <t>División de Redes Sociales</t>
  </si>
  <si>
    <t>División de Comunicación Interna</t>
  </si>
  <si>
    <t>Dirección de Comunicaciones</t>
  </si>
  <si>
    <t>Eventos Externos</t>
  </si>
  <si>
    <t>% Autoevaluacion de eventos externos</t>
  </si>
  <si>
    <t>100.00</t>
  </si>
  <si>
    <t>Porcentaje de cumplimiento de presupuesto estandar eventos externos</t>
  </si>
  <si>
    <t>Eventos Internos</t>
  </si>
  <si>
    <t>Puntuacion de satisfaccion de usuario</t>
  </si>
  <si>
    <t>% Autoevaluacion de eventos internos</t>
  </si>
  <si>
    <t>Porcentaje de cumplimiento de presupuesto estandar eventos internos</t>
  </si>
  <si>
    <t>Departamento de Protocolo y Eventos</t>
  </si>
  <si>
    <t>Guía de Organización y Eventos</t>
  </si>
  <si>
    <t>Guía de Atención a Usuarios de Recepción y Central Telefónica</t>
  </si>
  <si>
    <t>Elaborar guía de Organización y Eventos</t>
  </si>
  <si>
    <t>Redacción de Políticas y Procedimiento</t>
  </si>
  <si>
    <t>Integración a Protecimiento Redacción de Protocolo</t>
  </si>
  <si>
    <t xml:space="preserve">Revisión </t>
  </si>
  <si>
    <t>Gestión de Firmas</t>
  </si>
  <si>
    <t>Jaime Rodríguez</t>
  </si>
  <si>
    <t xml:space="preserve">Departamento Administrativo </t>
  </si>
  <si>
    <t>Fondo Reponible</t>
  </si>
  <si>
    <t xml:space="preserve">Porcentaje de Solicitudes de Reposicion de Fondos realizadas en 2 dias </t>
  </si>
  <si>
    <t xml:space="preserve">Porcentaje de pagos por caja chica reembolsados en no mas de un dia </t>
  </si>
  <si>
    <t xml:space="preserve">Solicitud de pago a suplidores </t>
  </si>
  <si>
    <t xml:space="preserve">Porcentaje de notificaciones a suplidores realizadas en no mas de 2 dias </t>
  </si>
  <si>
    <t xml:space="preserve">Direccion Administrativa y Financiera </t>
  </si>
  <si>
    <t>Gastos fijos</t>
  </si>
  <si>
    <t xml:space="preserve">Porcentaje de Solicitudes de pago elaboradas en no mas de 2 dias </t>
  </si>
  <si>
    <t xml:space="preserve">Porcentaje de Solicitudes de pago procesadas sin devoluciones  </t>
  </si>
  <si>
    <t xml:space="preserve"> Almacen central </t>
  </si>
  <si>
    <t xml:space="preserve">Porcentaje confiabilidad de inventario </t>
  </si>
  <si>
    <t xml:space="preserve">Departamento de Almacen  </t>
  </si>
  <si>
    <t xml:space="preserve">Departamento de almacen central </t>
  </si>
  <si>
    <t xml:space="preserve">Porcentaje de remision de registro de entrada y factura en no mas de 2 dias </t>
  </si>
  <si>
    <t xml:space="preserve">Porcentaje de cumplimiento de cronogramas de entregas de reporte de inventario </t>
  </si>
  <si>
    <t xml:space="preserve">Departamento Mayordomia </t>
  </si>
  <si>
    <t>Mayordomia</t>
  </si>
  <si>
    <t xml:space="preserve">Puntuacion de Satisfaccion del usuario </t>
  </si>
  <si>
    <t xml:space="preserve">Genara Garcia </t>
  </si>
  <si>
    <t xml:space="preserve">Servivios del Club </t>
  </si>
  <si>
    <t>Club recreativo  deportivo del MOPC</t>
  </si>
  <si>
    <t xml:space="preserve">Puntuacion de Satisfaccion de cliente externo </t>
  </si>
  <si>
    <t>Elio Amparo</t>
  </si>
  <si>
    <t>Puntuacion de Satisfaccion de usuario interno</t>
  </si>
  <si>
    <t>Imprenta</t>
  </si>
  <si>
    <t xml:space="preserve">Impresos </t>
  </si>
  <si>
    <t xml:space="preserve">Porcentaje de cumplimiento de cronogramas de entregas </t>
  </si>
  <si>
    <t xml:space="preserve">Lowis Gonzalez </t>
  </si>
  <si>
    <t xml:space="preserve">Mensajeria </t>
  </si>
  <si>
    <t xml:space="preserve">Porcentaje de cumplimiento de entrega de correspondencia en 1 dia </t>
  </si>
  <si>
    <t>Depto. Presupuesto Financiero</t>
  </si>
  <si>
    <t>Ejecución Presupuestaria</t>
  </si>
  <si>
    <t>Porcentaje de reportes mensuales de ejecución presupuestaria entregada oportunamente</t>
  </si>
  <si>
    <t>Encargado de Presupuesto Financ.</t>
  </si>
  <si>
    <t>Porcentaje de modificaciones presupuestarias emitidas aprobadas por DIGEPRES</t>
  </si>
  <si>
    <t>Pago a Suplidores</t>
  </si>
  <si>
    <t xml:space="preserve">Porcentaje de cumplimiento de entrega de certificaciones de apropiación previamente planificadas en 3 días </t>
  </si>
  <si>
    <t>Porcentaje de libramientos de obras emitidos de acuerdo a programación realizada</t>
  </si>
  <si>
    <t>Porcentaje de entrega de certificación cuota compromiso en 3 dias</t>
  </si>
  <si>
    <t>Tesorería</t>
  </si>
  <si>
    <t>Control de Ingresos</t>
  </si>
  <si>
    <t>Porcentaje de cumplimiento de cronograma de entrega de reportes mensuales de captación directa</t>
  </si>
  <si>
    <t>Tesorero Gral.</t>
  </si>
  <si>
    <t>Retención de Impuestos</t>
  </si>
  <si>
    <t>Porcentaje de certificación de retención de impuestos emitidos en 2 dias</t>
  </si>
  <si>
    <t>Sección de Nóminas</t>
  </si>
  <si>
    <t>Pago de Nóminas</t>
  </si>
  <si>
    <t>Porcentaje de libramientos emitidos para pagos de servicios personales de acuerdo a programación realizada</t>
  </si>
  <si>
    <t>Enc. de Nóminas</t>
  </si>
  <si>
    <t>Depto. de Contabilidad</t>
  </si>
  <si>
    <t>Endoso de Bienes importados</t>
  </si>
  <si>
    <t>Porcentaje de endoso de bienes importados entregados en un máximo de 5 días</t>
  </si>
  <si>
    <t>Contador Gral.</t>
  </si>
  <si>
    <t>Estados Financieros</t>
  </si>
  <si>
    <t>Porcentaje de cumplimiento de entrega de Balance General</t>
  </si>
  <si>
    <t>Porcentaje de cumplimiento entrega Estado de Ingresos y Gastos</t>
  </si>
  <si>
    <t>Porcentaje de reportes de Cuentas por pagar de Bienes y Servicios entregados a tiempo</t>
  </si>
  <si>
    <t>Porcentaje de registros de operaciones contables sin errores</t>
  </si>
  <si>
    <t>Sección de Control de Bienes (Activos Fijos)</t>
  </si>
  <si>
    <t>Registro de activos</t>
  </si>
  <si>
    <t>Porcentaje de activos registrados Vs. adquiridos</t>
  </si>
  <si>
    <t>Enc. Activo Fijo</t>
  </si>
  <si>
    <t>Porcentaje de cumplimiento de etiquetado de activos fijos en un tiempo máximo de 5 días laborables a partir de la notificación del almacén</t>
  </si>
  <si>
    <t>100</t>
  </si>
  <si>
    <t>Porcentaje de registros de activos fijos realizados en un tiempo máximo de 10 días laborables a partir de la recepción de la entrada de almacén y factura</t>
  </si>
  <si>
    <t>Porcentaje de reportes de activos fijos entregados a tiempo</t>
  </si>
  <si>
    <t>95</t>
  </si>
  <si>
    <t>Registros</t>
  </si>
  <si>
    <t>Porcentaje de cumplimiento de tiempo de registros de cubicaciones y facturas en no más de 1 día laborable</t>
  </si>
  <si>
    <t>Porcentaje de cumplimiento de tiempo de registros de libramientos en no más de 1 día laborable</t>
  </si>
  <si>
    <t>Porcentaje de cumplimiento de tiempo de registros de certificaciones de envios de solicitudes de pagos al Ministerio de Haciendas en no menos de 2 dias laborables</t>
  </si>
  <si>
    <t>Reportes</t>
  </si>
  <si>
    <t>Porcentaje de cumplimiento de de registros de Contratos y addendas, en no mas de 1 dia laborable</t>
  </si>
  <si>
    <t>Porcentaje de cumplimiento de tiempo de entrega de solicitudes de Estados Economicos a Departamentos solicitantes  en no mas de 2 dias</t>
  </si>
  <si>
    <t>Conciliaciones</t>
  </si>
  <si>
    <t>Porcentaje de cumplimiento de archivar documentos en expedientes de Contratistas en no mas de 2 dias</t>
  </si>
  <si>
    <t>Porcentaje de cumplimiento de devolucion de documentos que no esten correctos  no más de 2 días laborables</t>
  </si>
  <si>
    <t>Porcentaje de cumplimiento de tiempo de registros de Lineas de Credito, cesiones de crédito en no más de 2 días laborables</t>
  </si>
  <si>
    <t>Control Financiero de Obras</t>
  </si>
  <si>
    <t>Dirección de Finanzas</t>
  </si>
  <si>
    <t>Victor Sanz</t>
  </si>
  <si>
    <t>Unidad Operativa de Compras y Contrataciones</t>
  </si>
  <si>
    <t>Procesos de Compra Directa cerrados en menos de 20 días</t>
  </si>
  <si>
    <t>Porcentaje de solicitudes de certificación de fondos procesados en no más de 5 días</t>
  </si>
  <si>
    <t>Porcentaje de resoluciones motivadas a la Máxima Autoridad para el procedimiento solicitadas en no más de 5 días</t>
  </si>
  <si>
    <t>Porcentaje de órdenes de compras elaboradas en no más de 2 días</t>
  </si>
  <si>
    <t>Porcentaje de órdenes de compras firmadas por los responsables (Ministro, área administrativa, financiera y compras) en no más de 5 días</t>
  </si>
  <si>
    <t>Porcentaje de órdenes de compras notificadas en no más de 2 días</t>
  </si>
  <si>
    <t>Porcentaje de expedientes remitidos a área administrativas apara solicitud de despacho y pago en no más de 2 días</t>
  </si>
  <si>
    <t>Procesos de Compras Menores cerrados en menos de 2 meses</t>
  </si>
  <si>
    <t>Porcentaje de pliegos elaborados en no más de 5 días</t>
  </si>
  <si>
    <t>Porcentaje de publicaciones subidas al portal en no más de 3 días</t>
  </si>
  <si>
    <t>Porcentaje de recepciones y aperturas de ofertas realizadas en no más de 16 días</t>
  </si>
  <si>
    <t>Porcentaje de ofertas subidas en el portal transaccional en no más de 5 días</t>
  </si>
  <si>
    <t>Porcentaje de informes finales realizados en no más de 2 días</t>
  </si>
  <si>
    <t>Porcentaje de órdenes de compras elaboradas en no más de 5 días</t>
  </si>
  <si>
    <t>Porcentaje de procesos de firmas de órdenes de compras gestionados en no más de 4 días.</t>
  </si>
  <si>
    <t>Porcentaje de notificaciones de órdenes de compras realizadas en no más de 2 días</t>
  </si>
  <si>
    <t>Porcentaje de remisiones de expedientes a área administrativa para solicitud de despacho y pago gestionadas en no más de 2 días</t>
  </si>
  <si>
    <t>Procesos de Excepción cerrados en menos de 4 meses</t>
  </si>
  <si>
    <t>Porcentaje de resoluciones motivadas a la Máxima Autoridad para el procedimiento solicitadas en no más de 10 días</t>
  </si>
  <si>
    <t>Porcentaje de expedientes remitidos al área administrativas para solicitud de despacho y pago en no más de 2 días</t>
  </si>
  <si>
    <t>Porcentaje de certificación de fondos solicitados en no más de 4 días</t>
  </si>
  <si>
    <t>Procesos de Comparación de Precios cerrados en menos de 8 meses</t>
  </si>
  <si>
    <t>Porcentaje de solicitudes de aprobación del procedimiento al CCC en no más de 10 días</t>
  </si>
  <si>
    <t>Porcentaje de publicaciones subidas al portal en no más de 10 días</t>
  </si>
  <si>
    <t xml:space="preserve">Porcentaje de informes recibido por peritaje en no más de 5 días (para cada etapa: Subsanación, Oferta Técnica, Habilitados y No Habilitados y Oferta Económica) </t>
  </si>
  <si>
    <t xml:space="preserve">Porcentaje de solicitudes de elaboraciones de actas emitidas en no más de 3 días (para cada etapa: Subsanación, Oferta Técnica, Habilitados y No Habilitados y Adjudicación) </t>
  </si>
  <si>
    <t>Porcentaje de notificaciones de actas de adjudicación realizadas en no más de 3 días</t>
  </si>
  <si>
    <t>Porcentaje de solicitudes de elaboración de contratos realizados en no más de 3 días</t>
  </si>
  <si>
    <t xml:space="preserve">Porcentaje de contratos certificados cargados en el portal en no más de 3 días </t>
  </si>
  <si>
    <t>Porcentaje de remisiones de expedientes a área administrativa para solicitud de despacho y pago emitidas en no más de 2 días</t>
  </si>
  <si>
    <t>Procesos de Licitación Pública Nacional cerrados en menos de 10 meses</t>
  </si>
  <si>
    <t>Porcentaje de informes recibido por peritaje en no más de 5 días (para cada etapa: Subsanación, Oferta Técnica, Habilitados y No Habilitados y Oferta Económica)</t>
  </si>
  <si>
    <t>Porcentaje de solicitudes de elaboraciones de actas emitidas en no más de 3 días (para cada etapa: Subsanación, Oferta Técnica, Habilitados y No Habilitados y Adjudicación)</t>
  </si>
  <si>
    <t xml:space="preserve">Porcentaje de contratos certificados cargados en el portal en no más de 5 días </t>
  </si>
  <si>
    <t>Porcentaje de remisiones de expedientes a área administrativa para solicitud de despacho y pago emitidas en no más de 3 días</t>
  </si>
  <si>
    <t>Diseño y Construcción de Planta Física</t>
  </si>
  <si>
    <t>División de Diseño de Planta Física</t>
  </si>
  <si>
    <t>Remodelaciones / Diseño y presupuestos de proyectos acordados, tipo A.</t>
  </si>
  <si>
    <t xml:space="preserve">Porcentaje del Cumplimiento diseño y presupuestos de proyectos  acordados, tipo A, con un periodo de cumplimiento de 17 semanas. </t>
  </si>
  <si>
    <t>Remodelaciones / Diseño y presupuestos de proyectos acordados, tipo B.</t>
  </si>
  <si>
    <t xml:space="preserve">Porcentaje del   Cumplimiento diseño y presupuestos de proyectos  acordados, tipo B, con un periodo de cumplimiento de 12 semanas. </t>
  </si>
  <si>
    <t>Remodelaciones / Diseño y presupuestos de proyectos acordados, tipo C.</t>
  </si>
  <si>
    <t xml:space="preserve">Porcentaje del Cumplimiento diseño y presupuestos de proyectos  acordados, tipo C, con un periodo de cumplimiento de 7 semanas.  </t>
  </si>
  <si>
    <t>Proyectos Especiales /Diseño de proyectos acordados, tipo A.</t>
  </si>
  <si>
    <t xml:space="preserve">Porcentaje del   Cumplimiento diseño de proyectos  acordados, tipo A, con un periodo de cumplimiento de 17 semanas. </t>
  </si>
  <si>
    <t>Proyectos Especiales /Diseño de proyectos acordados, tipo B.</t>
  </si>
  <si>
    <t xml:space="preserve">Porcentaje del   Cumplimiento diseño de proyectos  acordados, tipo B, con un periodo de cumplimiento de 12 semanas. </t>
  </si>
  <si>
    <t>Proyectos Especiales /Diseño de proyectos acordados, tipo C.</t>
  </si>
  <si>
    <t xml:space="preserve">Porcentaje del Cumplimiento diseño de proyectos  acordados, tipo C, con un periodo de cumplimiento de 7 semanas.  </t>
  </si>
  <si>
    <t xml:space="preserve">Division de Construccion de planta Fisica  / Seccion Gestion </t>
  </si>
  <si>
    <t xml:space="preserve">Pamela Perez </t>
  </si>
  <si>
    <t xml:space="preserve">Porcentaje de Cumplimiento de avance en el cronograma del proyecto: </t>
  </si>
  <si>
    <t>Porcentaje de Cumplimiento de avance en el cronograma del proyecto:</t>
  </si>
  <si>
    <t xml:space="preserve">Porcentaje de Cumplimiento de avance en el cronograma del proyecto: Remodelacion de las oficias del depto. de Diseño y Construccion de Planta Fisica. </t>
  </si>
  <si>
    <t>Porcentaje de Cumplimiento de avance en el cronograma del proyecto: Reparación y Remodelación dek Despacho del Ministro y el Lobby del Edificio Principal del MOPC</t>
  </si>
  <si>
    <t xml:space="preserve">Division Construccion de planta Fisica  / Seccion Supervision </t>
  </si>
  <si>
    <t>Andrea Familia</t>
  </si>
  <si>
    <t xml:space="preserve">Porcentaje de Cumplimiento de Calidad del proyecto: </t>
  </si>
  <si>
    <t xml:space="preserve">Andrea Familia </t>
  </si>
  <si>
    <t>Porcentaje de Cumplimiento de la calidad del proyecto:</t>
  </si>
  <si>
    <t xml:space="preserve">Porcentaje de Cumplimiento de la calidad  del proyecto: Remodelacion de las oficias del depto. de Diseño y Construccion de Planta Fisica. </t>
  </si>
  <si>
    <t>Porcentaje de Cumplimiento de la calidad del proyecto: Reparación y Remodelación dek Despacho del Ministro y el Lobby del Edificio Principal del MOPC</t>
  </si>
  <si>
    <t>Division Construccion de planta Fisica  / Seccion Ejecuciones menores</t>
  </si>
  <si>
    <t>Realización de informes y entrega de mobiliarios</t>
  </si>
  <si>
    <t>Porcentaje del Cumplimiento de las solicitudes realizadas.</t>
  </si>
  <si>
    <t xml:space="preserve">Martina Crisostomo y Vanessa Quiroz </t>
  </si>
  <si>
    <t xml:space="preserve">Ejecución de obras menores / remodelaciones </t>
  </si>
  <si>
    <t xml:space="preserve">Porcentaje del Cumplimiento de las solicitudes de ejecución de obras menores o de remodelaciones. </t>
  </si>
  <si>
    <t xml:space="preserve">Martina Crisostomo </t>
  </si>
  <si>
    <t xml:space="preserve">Unidad Rectora </t>
  </si>
  <si>
    <t xml:space="preserve">Unidad Ejecutora </t>
  </si>
  <si>
    <t>Sección de Construcción de planta Física</t>
  </si>
  <si>
    <t xml:space="preserve">Retrasos de Terceros </t>
  </si>
  <si>
    <t xml:space="preserve">Seguimiento constante para evitar atrasos </t>
  </si>
  <si>
    <t xml:space="preserve">Pamela Perez                        </t>
  </si>
  <si>
    <t>02.01.2021</t>
  </si>
  <si>
    <t>30.12.2021</t>
  </si>
  <si>
    <t xml:space="preserve">Retrasos Climaticos  </t>
  </si>
  <si>
    <t xml:space="preserve">Evaluacion de trabajos para la verificacion de realizacion de los mismos durante eventos climaticos </t>
  </si>
  <si>
    <t xml:space="preserve">Pamela Perez                         </t>
  </si>
  <si>
    <t xml:space="preserve">Andrea Familia                    </t>
  </si>
  <si>
    <t xml:space="preserve">Falta de informacion para la ejecucion del proyecto en las especificaciones técnicas, matreriales etc. </t>
  </si>
  <si>
    <t xml:space="preserve">Entrega de especificaciones técnicas de construcción, ficha técnica de los materiales y compilados de planos con los detalles necesarios para la ejecución constructiva del proyecto.                                                                                                                </t>
  </si>
  <si>
    <t xml:space="preserve">                                     Andrea Familia y Pamela Perez</t>
  </si>
  <si>
    <t xml:space="preserve">Falta de información para la ejecucion del proyecto.  </t>
  </si>
  <si>
    <t xml:space="preserve">Explicacion de cada una de las partida del presupuesto al contrastita donde estaran detallas las especificaciones tecnicas. </t>
  </si>
  <si>
    <t>Falta de información para la ejecucion del proyecto,</t>
  </si>
  <si>
    <t xml:space="preserve">Division del proyecto por etapas, al inicio de cada etapa se indicaran las tareas al realizar y el tiempo en que deben ser realizadas.      </t>
  </si>
  <si>
    <t xml:space="preserve">Devolución de cubicación </t>
  </si>
  <si>
    <t>Revision del presupuesto junto a lo solicitado en el compilado de los planos y las especificaciones tecnicas de construccion. Evitar con esta revision que pueda existir alguna diferencia volumetrica y en los elementos contructrivos.</t>
  </si>
  <si>
    <t>Andrea Familia y Pamela Perez</t>
  </si>
  <si>
    <t>Ausencia de liquidez de una etapa por la privación de partidas presupuestarias.</t>
  </si>
  <si>
    <t>Revision de las etapas con determinacion para la eleccion de la que se podra en ejececion, en dicha revision se tomara en cuenta que las partidas de la etapa a ejecutar contenga los planos con sus volumetrias reales y de excederse que el 25% del adicional pueda ser cubierto.</t>
  </si>
  <si>
    <t xml:space="preserve">En algun caso de que la etapa no contenga tareas que puedan ser cubicadas y que esta no genere atrasos o otras labores departamentales, se procedara con la realizacion de la adenda al presupuesto antes de iniciar con la reaecuacion o remodelacion de dicho proyecto. </t>
  </si>
  <si>
    <t>Dirección de Coordinación de Servicios</t>
  </si>
  <si>
    <t>Soporte áreas de servicios y técnicas</t>
  </si>
  <si>
    <t>Porcentaje de cumplimiento de labores de soporte requeridos en áreas de servicios y técnicas</t>
  </si>
  <si>
    <t xml:space="preserve"> •Victor Leger
 •Darys Fernández
 •Maximo Carlos Dominguez
 •Jose Angel Tejada Mercado</t>
  </si>
  <si>
    <t>Encuestas de satisfacción de usuarios</t>
  </si>
  <si>
    <t>Porcentaje de cumplimiento de entrega de resultados procesados</t>
  </si>
  <si>
    <t>Encuestas de Satisfacción de usuarios</t>
  </si>
  <si>
    <t>Tabulación de Encuesta de Satisfacción en las áreas de Servicio</t>
  </si>
  <si>
    <t>Tabulación de volantes de Buzón de sugerencias de la OCTP</t>
  </si>
  <si>
    <t>Soporte en la realización de Encuestas de Satisfacción Ciudadana MAP 2021</t>
  </si>
  <si>
    <t>Digitalización de documentos del Departamento de Inspección de Edificaciones Privadas</t>
  </si>
  <si>
    <t>Seguimiento y soporte en la implementación de aplicación para manejo de documentos (documentación generada durante las inspecciones de obras privadas ejecutadas por el departamento)</t>
  </si>
  <si>
    <t>Acceso a los servicios a través de sistemas automatizados</t>
  </si>
  <si>
    <t>Seguimiento a implementación de Sistema On Base Tramitación de Planos (La Vega)</t>
  </si>
  <si>
    <t>Seguimiento a implementación de Sistema On Base Tramitación de Planos (Santiago)</t>
  </si>
  <si>
    <t>Seguimiento a implementación de Sistema On Base Tramitación de Planos (San Francisco de Macorís)</t>
  </si>
  <si>
    <t>Soporte en el manejo de Sistema automatizado de gestión de inspección de obras privadas (Santo Domingo)</t>
  </si>
  <si>
    <t>Implementación y seguimiento a sistema automatizado de gestión de inspección de obras privadas (Punta Cana)</t>
  </si>
  <si>
    <t>Implementación y seguimiento a sistema automatizado de gestión de inspección de obras privadas (La Vega)</t>
  </si>
  <si>
    <t>Implementación y seguimiento a sistema automatizado de gestión de inspección de obras privadas (San Francisco de Macorís)</t>
  </si>
  <si>
    <t>Sistema contra incendio para edificaciones existentes</t>
  </si>
  <si>
    <t>Seguimiento y soporte a TI en fases de desarrollo e implementación del nuevo servicio</t>
  </si>
  <si>
    <t>Programa de Viviendas Vulnerables</t>
  </si>
  <si>
    <t>Seguimiento y soporte a TI en fases de desarrollo e implantación de la 2da etapa del sistema VIVU</t>
  </si>
  <si>
    <t>Proceso de certificación de "No Objeción de trabajos en la via pública"</t>
  </si>
  <si>
    <t>Levantamiento del proceso actual</t>
  </si>
  <si>
    <t>Diagramación del proceso.</t>
  </si>
  <si>
    <t>Diagramación del "Debe ser".</t>
  </si>
  <si>
    <t>Dirección Nacional de Señalización Vial</t>
  </si>
  <si>
    <t>Ventanilla Única de la Construcción</t>
  </si>
  <si>
    <t>Acercamiento con las áreas responsables a fin de conocer el estatus del proyecto e incentivar la continuidad del mismo</t>
  </si>
  <si>
    <t>Retraso o no respuesta de áreas involucradas</t>
  </si>
  <si>
    <t>Aplicar política de acuerdos de cumplimientos para las áreas de servicios</t>
  </si>
  <si>
    <t>•Victor Leger
 •Darys Fernández
 •Maximo Carlos Dominguez
 •Jose Angel Tejada Mercado</t>
  </si>
  <si>
    <t>Retraso en actividades de tecnología</t>
  </si>
  <si>
    <t>Negociación recursos necesarios de tiempo completo</t>
  </si>
  <si>
    <t>Actualización del Reglamento de Especificaciones de Construcción (R-009)</t>
  </si>
  <si>
    <t>Porcentaje de avances en las revisiones por el Comité Técnico</t>
  </si>
  <si>
    <t>María Conce/Rosa Ortiz</t>
  </si>
  <si>
    <t>Anteproyecto Reglamento de Cargas de Viento para el Análisis y Diseño de Edificaciones</t>
  </si>
  <si>
    <t>Porcentaje de avances en las revisiones por el Comité Técnico .</t>
  </si>
  <si>
    <t>Edgardo Novas/Rosa Ortiz</t>
  </si>
  <si>
    <t>Actualización del Reglamento para la Ejecución de Trabajos de Excavación en las Vías Públicas (R-026)</t>
  </si>
  <si>
    <t>Marlix Martinez/Rosa Ortiz</t>
  </si>
  <si>
    <t>Actualizacion del Reglamento de Requerimientos de Aplicación del Reglamento General de Edificaciones  y Tramitación de Planos  (R-021)</t>
  </si>
  <si>
    <t>Angely Matos/Rosa Ortiz</t>
  </si>
  <si>
    <t>Porcentaje de avances por el proceso de Vistas Pública</t>
  </si>
  <si>
    <t>Actualización del Reglamento para la Seguridad y Protección contra Incendios (R-032)</t>
  </si>
  <si>
    <t>Porcentaje de avances en la  actualización del Reglamento (R-032)</t>
  </si>
  <si>
    <t xml:space="preserve">Actualización de Reglamento para el Diseño de Medios de Circulación Vertical en Edificaciones (R-031).  </t>
  </si>
  <si>
    <t>Porcentaje de avances  en las revisiones  por el  Comité Técnico</t>
  </si>
  <si>
    <t>Xiomara Almodovar/Rosa Ortiz</t>
  </si>
  <si>
    <t>Actualización Reglamento para el Diseño de Plantas Físicas Escolares. Niveles Básico y Medio.</t>
  </si>
  <si>
    <t>Porcentaje de avances en la actualización del reglamento (R-023)</t>
  </si>
  <si>
    <t>Amado Hasbún/Rosa Ortiz</t>
  </si>
  <si>
    <t>Programación de Actividades anuales vinculadas a las funciones y servicios de la DGRS</t>
  </si>
  <si>
    <t>Porcentaje de avances de un 80 %  de cumplimiento en la ejecución del programa de las actividaddes.</t>
  </si>
  <si>
    <t>Angely Matos Padilla</t>
  </si>
  <si>
    <t>Difusión y Capacitación en las Reglamentaciones Técnicas Vigentes y los Servicios  de la DGRS a los sectores externo e internos.</t>
  </si>
  <si>
    <t>Porcentaje de avances de un 80 %  de cumplimiento en las difusiones, capacitaciones y servicios ejecutadas en base a las Reglamentaciones Técnicas.</t>
  </si>
  <si>
    <t>Angely Matos Padilla/ Maria Conce Morillo</t>
  </si>
  <si>
    <t>Difusión a  través de las Redes Sociales de:  los Reglamentos técnicos,  actividades, servicios   y  comunicación internas al MOPC.</t>
  </si>
  <si>
    <t>Porcentaje de avances de cumplimiento de24 publicaciones de twitter y FB  en total cada mes.</t>
  </si>
  <si>
    <t>Porcentaje de avances en conseguir 2 seguidores por trimestre para un cumplimiento de un 100%</t>
  </si>
  <si>
    <t>Actualización del sitio web, servicios oficiales de la DGRS.</t>
  </si>
  <si>
    <t>Porcentaje de avances  para un cumplimiento del 100% según solicitudes de las áreas de  actualizar las informaciones a la web.</t>
  </si>
  <si>
    <t>Departamento de Aplicación y Calificación de Reglamentos</t>
  </si>
  <si>
    <t>Calificación de laboratorios aptos para realizar ensayos geotécnicos y/o en materiales de construcción.</t>
  </si>
  <si>
    <t>Porcentaje de avances  de un 100% en las revisiones y declaracion de cumplimiento  a las solicitudes  recibidas en un periodo de 30 días.</t>
  </si>
  <si>
    <t>Alcides A. Rodriguez V.</t>
  </si>
  <si>
    <t>Avance porcentual de un 100% de cumplimiento a las inspecciones (mantenimiento), programadas semestralmente</t>
  </si>
  <si>
    <t>Calificación de Empresas e Ingenieros independientes aptos para realizar Evaluación y/o Levantamiento Estructural.</t>
  </si>
  <si>
    <t>Porcentaje de avances de un 100% en las  solicitudes recibidas hasta la validacion de licencias  al area de  DOCTP en un período de 21 días laborables</t>
  </si>
  <si>
    <t>Calificación de Empresas e Ingenieros independientes aptos para realizar Estudios Geotécnicos.</t>
  </si>
  <si>
    <t>Aprobación de nuevos Sistemas Constructivos.</t>
  </si>
  <si>
    <t>Porcentaje de avances de un 100%  en las revisiones de las solicitudes hasta la presentacion técnica en un período de 40 dias laborables.</t>
  </si>
  <si>
    <t>Auditorias Interna del Sistema de Gestión de la calidad para  las Reglamentaciones basadas en toda la información documentada del sistema, procesos adminstrativos y controles en la DGRS</t>
  </si>
  <si>
    <t>Promedio de los resultados de las auditorias según metas de cumplimiento establecidas.</t>
  </si>
  <si>
    <t>Karem Alcántara</t>
  </si>
  <si>
    <t>Gestionar, monitorear y actualizar,  los requisitos del SISPME  dentro de la DGRS.</t>
  </si>
  <si>
    <t>Avances porcentuales en  la carga y actualización de las informaciones.</t>
  </si>
  <si>
    <t>Ventas de  Reglamentos  Técnicos</t>
  </si>
  <si>
    <t>Porcentajes de avances en la emisión de reporte financiero mensuales</t>
  </si>
  <si>
    <t>Lourdes Polanco</t>
  </si>
  <si>
    <t>Donaciones de Reglamentos Técnicos</t>
  </si>
  <si>
    <t>Porcentajes de avances en la emisión de reporte por donaciones (Despacho-Dirección GRS)</t>
  </si>
  <si>
    <t>Departamento de Reglamentación Técnica</t>
  </si>
  <si>
    <t>Departamento de Difusión y Capacitación de Reglamentos</t>
  </si>
  <si>
    <t>Departamento de Estandarización y Control de Reglamentos</t>
  </si>
  <si>
    <t>Sección de Coordinación Administrativa de Reglamentos y Sistemas</t>
  </si>
  <si>
    <t>Dirección General de Reglamentos y Sistemas</t>
  </si>
  <si>
    <t>Sometimiento de 2  proyectos de reglamentos Técnicos a CONARTIA.</t>
  </si>
  <si>
    <t>Avances por proyectos ejecutados y/o aprobados por CONARTIA.</t>
  </si>
  <si>
    <t xml:space="preserve"> •Nestor Matos Ureña
</t>
  </si>
  <si>
    <t>Participar en las reuniones para las revisiones y aprobaciones  de los  anteproyectos de Normas   a través del CODOCA  y   CTE.</t>
  </si>
  <si>
    <t xml:space="preserve">avances por # de convocatorias y reuniones asistidas.  </t>
  </si>
  <si>
    <t>Departamento Reglamentos Técnicos</t>
  </si>
  <si>
    <t>Validación Anteproyecto Reglamento para el Diseño, Construcción y Mantenimiento de Carreteras elaborado en proyecto del BID</t>
  </si>
  <si>
    <t>Avances del proceso de revisión del Reglamento .</t>
  </si>
  <si>
    <t>Nestor Matos/Rosa Ortiz/María Elaine Galván</t>
  </si>
  <si>
    <t>Validación Anteproyecto Reglamento para el Diseño, Construcción y Mantenimiento de Puentes elaborado en proyecto del BID</t>
  </si>
  <si>
    <t>Validación del 80% de la Actualización Reglamento para el Análisis y Diseño Sísmico de Estructuras elaborado en proyecto del BID</t>
  </si>
  <si>
    <t>Validación del 50% Anteproyecto Reglamento  Materiales de Construcción elaborado en proyecto del BID</t>
  </si>
  <si>
    <t>Departamento de Difusión y Capacitación</t>
  </si>
  <si>
    <t>Llevar 2 charlas semestrales de divulgación  acerca de la importancia de los RT en las universidades.</t>
  </si>
  <si>
    <t>Avances de 1 capacitación  trimestral, un total de 4 charlas de divulgación anual.</t>
  </si>
  <si>
    <t xml:space="preserve">Nestor Matos/Angely Matos Padilla </t>
  </si>
  <si>
    <t>Inclusión en el pensum universitario de un módulo que trate las normas y  los RT en último semestre universitario.</t>
  </si>
  <si>
    <t>Avances de formalización de acuerdo por c/ universidad considerada para implementación del módulo.</t>
  </si>
  <si>
    <t>Fomentar el "Programa de pasantes MOPC"  para involucrar en mayor número jóvenes profesionales en las diferentes dependencias del MOPC. Gestionar Acuerdos con universidades</t>
  </si>
  <si>
    <t xml:space="preserve">Registro de entrada de pasantes que participan dentro del  programa y las </t>
  </si>
  <si>
    <t>Ciclo de conferencias R-032.</t>
  </si>
  <si>
    <t>Registro de cantidad de charlas impartidas del RT</t>
  </si>
  <si>
    <t>Sometimiento de 2  proyectos de reglamentos técnicos a CONARTIA.</t>
  </si>
  <si>
    <t>Avances por proyectos ejecutados y/o  aprobados por CONARTIA</t>
  </si>
  <si>
    <t xml:space="preserve"> •Nesto Matos Ureña
</t>
  </si>
  <si>
    <t>falta de  quórum  para las reuniones de CONARTIA, segun lineamientos de la ley 687-82</t>
  </si>
  <si>
    <t>Repaso de la ley 687-82 a los miembros de la comisión de CONARTIA  y procedimiento interno relacionado a sus atribuciones .</t>
  </si>
  <si>
    <t xml:space="preserve"> •Nesto Matos Ureña
 •Rosa Ana Ortiz Hadad
 •Amado Hasbun
</t>
  </si>
  <si>
    <t>Riesgos de aspecto legal</t>
  </si>
  <si>
    <t>Seguimiento y notificación de casos al área legal.</t>
  </si>
  <si>
    <t xml:space="preserve"> •Nesto Matos Ureña
 •Rosa Ana Ortiz Hadad
</t>
  </si>
  <si>
    <t>Riesgos por licencias medicas (ausencias a las reuniones)</t>
  </si>
  <si>
    <t>Comunicación externa de asignación de miembros (titular y suplente) del CODOCA y CTE</t>
  </si>
  <si>
    <t>Falla  por la cooperación de un personal externo.</t>
  </si>
  <si>
    <t>Planificación de programación de las actividades para las revisiones.</t>
  </si>
  <si>
    <t>Riesgos de aspectos legales.</t>
  </si>
  <si>
    <t>Riesgos operativos , financieros y tecnológicos</t>
  </si>
  <si>
    <t>Gestión y contribución al desempeño laboral</t>
  </si>
  <si>
    <t>Gestión de los  beneficios y compensaciones</t>
  </si>
  <si>
    <t>Gestión, mantenimiento y cuidado de los  equipos tecnológicos</t>
  </si>
  <si>
    <t xml:space="preserve">Filtrar y verificar todas las informaciones antes de publicarlas en las páginas y redes sociales </t>
  </si>
  <si>
    <t xml:space="preserve"> •Angely Mariella Matos Padilla
</t>
  </si>
  <si>
    <t xml:space="preserve"> •Nesto Matos Ureña
 •Angely Mariella Matos Padilla
</t>
  </si>
  <si>
    <t>Gestión de los beneficios y compensaciones</t>
  </si>
  <si>
    <t>Gestión mantenimiento y cuidado de los equipos tecnológicos</t>
  </si>
  <si>
    <t xml:space="preserve">•Nesto Matos Ureña
•Alcides A. Rodriguez V.
</t>
  </si>
  <si>
    <t>Riesgos por imparcialidad</t>
  </si>
  <si>
    <t>Analisis, revisión y control de los procesos.</t>
  </si>
  <si>
    <t>Riesgos operativos (Expediente Incompleto, atrazo en el apoyo de informaciones para soportar el proceso)</t>
  </si>
  <si>
    <t>Publicación de los requisitos en la pagina del MOPC,  trazar timpo de respuestas en los procesos internos.</t>
  </si>
  <si>
    <t xml:space="preserve"> •Nesto Matos Ureña
 •Alcides A. Rodriguez V.
</t>
  </si>
  <si>
    <t>División de Estandarización y Control de Reglamentos</t>
  </si>
  <si>
    <t>Riesgos administrativo</t>
  </si>
  <si>
    <t xml:space="preserve">Gestión de recursos </t>
  </si>
  <si>
    <t xml:space="preserve"> •Nesto Matos Ureña
 •Karen Alcántara
</t>
  </si>
  <si>
    <t xml:space="preserve"> •Karen Alcántara
</t>
  </si>
  <si>
    <t>Gestión del mantenimiento y cuidado de los equipos tecnologicos</t>
  </si>
  <si>
    <t>Falta de inventario en los reglamentos tecnicos</t>
  </si>
  <si>
    <t>Realizar inventarios mensuales para asegurar la existencia de los reglamentos.</t>
  </si>
  <si>
    <t xml:space="preserve"> •Lourdes Polanco Sandoval
</t>
  </si>
  <si>
    <t>Riesgos administrativos</t>
  </si>
  <si>
    <t>Gestión de los recursos  sostener los procesos. (correos, seguimiento a casos)</t>
  </si>
  <si>
    <t>Dirección de Calidad de Materiales y Geotecnia</t>
  </si>
  <si>
    <t>Asfalto</t>
  </si>
  <si>
    <t>Porcentaje de solicitudes de pruebas de laboratorio atendidas vs recibidas</t>
  </si>
  <si>
    <t>Dep. de Laboratorio de materiales y suelos</t>
  </si>
  <si>
    <t>Porcentaje de solicitudes de diseño entregadas en no más de 7 días</t>
  </si>
  <si>
    <t>Dep. de Administraccion de pavimentos</t>
  </si>
  <si>
    <t>Porcentaje de Solicitudes de supervisión atendidas vs recibidas</t>
  </si>
  <si>
    <t>Dep. de Inpección y Supervisión de materiales</t>
  </si>
  <si>
    <t>Porcentaje de solicitudes de pruebas de laboratorio entregadas en no más de 7 días</t>
  </si>
  <si>
    <t>Porcentaje de solicitudes de supervisión entregadas en no más de 10 días</t>
  </si>
  <si>
    <t>Hormigón</t>
  </si>
  <si>
    <t>Suelos</t>
  </si>
  <si>
    <t xml:space="preserve">Direccion de Gestion de Riesgos y Emergencias </t>
  </si>
  <si>
    <t xml:space="preserve">Capacitación en Gestion de Riesgos a Desastres </t>
  </si>
  <si>
    <t xml:space="preserve">Participantes de charlas, talleres y simulacros </t>
  </si>
  <si>
    <t>Martha Souffront.               Jose Enmanuel Castillo
Paolis Díaz.
Reynaldo Calderon 
Sixto De los santos.
Nelson Norman W.</t>
  </si>
  <si>
    <t xml:space="preserve">Inventario Vial del GEOPORTAL </t>
  </si>
  <si>
    <t xml:space="preserve">Porcentaje de kilómetros georefenciados subidos al Geoportal </t>
  </si>
  <si>
    <t>Martha Souffront.
Jose Enmanuel Castillo.
Reynaldo Calderon 
Sixto De los santos.
Nelson Norman W.</t>
  </si>
  <si>
    <t xml:space="preserve">Prevención de Riesgos a Desastres </t>
  </si>
  <si>
    <t xml:space="preserve">Cantidad de colaboradores (Lideres de áreas) entrenados y capacitados   en temas sobre gestión y  manejo del riesgo. </t>
  </si>
  <si>
    <t>Plan Institucional de Gestión de Riesgos adaptado al Marco de Sendai</t>
  </si>
  <si>
    <t xml:space="preserve">Identificar personal que va a conformar las brigadas de emergencias  de las instancias del MOPC y creacion de las brigadas.  </t>
  </si>
  <si>
    <t>RD$0.00</t>
  </si>
  <si>
    <t>11/01/2021</t>
  </si>
  <si>
    <t>08/03/2021</t>
  </si>
  <si>
    <t>Revisar primer borrador del Plan por  consultores designados</t>
  </si>
  <si>
    <t>$60,000</t>
  </si>
  <si>
    <t>30/04/2021</t>
  </si>
  <si>
    <t>Concluir y socializar Plan Institucional de Gestión de Riesgos Adaptado al Marco de Sendai</t>
  </si>
  <si>
    <t>$100,000</t>
  </si>
  <si>
    <t>01/09/2021</t>
  </si>
  <si>
    <t>30/09/2021</t>
  </si>
  <si>
    <t>Protocolo Institucional de Coordinación y Actuación en Caso de Terremoto para el Ministerio de Obras Públicas y Comunicaciones</t>
  </si>
  <si>
    <t>Revisar Plan Nacional de Acción contra terremotos elaborado por el Centro de Operaciones de Emergencias COE</t>
  </si>
  <si>
    <t>$30,000</t>
  </si>
  <si>
    <t xml:space="preserve">Consolidar informacion con areas operativas del ministerio para que aporten informacion para la realizacion del protocolo </t>
  </si>
  <si>
    <t>$40,000</t>
  </si>
  <si>
    <t>Realizar Reuniones de avance  con Consultores Designados</t>
  </si>
  <si>
    <t>25/01/2021</t>
  </si>
  <si>
    <t>01/10/2021</t>
  </si>
  <si>
    <t xml:space="preserve">Concluir y Socializar Protocolo Institucional en caso de Terremotos con áreas Involucradas </t>
  </si>
  <si>
    <t xml:space="preserve">Capacitación por parte del consultor en Protocolo de Terremotos a Comité  de Emergecias  de Gestión de Riesgos de Desastres </t>
  </si>
  <si>
    <t>04/10/2021</t>
  </si>
  <si>
    <t>29/10/2021</t>
  </si>
  <si>
    <t>Ruta de Evacuación</t>
  </si>
  <si>
    <t>Coordinacion con la Direccion de Señalizacion Vial para dar Seguiento a la  Elaboracion por parte de ellos, de las Señaleticas a instalar en Sede Central del MOPC</t>
  </si>
  <si>
    <t>03/05/2021</t>
  </si>
  <si>
    <t>30/08/2021</t>
  </si>
  <si>
    <t>Colocar Señaleticas de Ruta de Evacuación Sede Central MOPC, en coordinacion con planta fisica.</t>
  </si>
  <si>
    <t>$0.00</t>
  </si>
  <si>
    <t xml:space="preserve">Realizar Simulacros en Sede Central Sobre Rutas de Evacuación en MOPC. </t>
  </si>
  <si>
    <t>06/09/2021</t>
  </si>
  <si>
    <t>Cuantificar las señaleticas  que se necesitan  en las Oficinas Provinciales</t>
  </si>
  <si>
    <t>$300,000.00</t>
  </si>
  <si>
    <t>Prevención de Incendios</t>
  </si>
  <si>
    <t xml:space="preserve">Colocar   Extintores en Oficinas Provinciales Restantes  </t>
  </si>
  <si>
    <t xml:space="preserve">Capacitar Brigadas de Emergencias en primeros auxilios, evacuacion y prevencion de incendios 
</t>
  </si>
  <si>
    <t>$120,000.00</t>
  </si>
  <si>
    <t>24/05/2021</t>
  </si>
  <si>
    <t>21/06/2021</t>
  </si>
  <si>
    <t>Geoportal Red Vial</t>
  </si>
  <si>
    <t>Coordinar reunion con las instancias de Estudio y Diseño de Carreteras, Mantenimiento de Puentes y Direccion de Caminos Vecinales a fin de  solicitar informacion para alimentar el Geoportal</t>
  </si>
  <si>
    <t>$30,000.00</t>
  </si>
  <si>
    <t>18/01/2021</t>
  </si>
  <si>
    <t>Incorporar al Geoportal la Información obtenida de los Estudios de Riesgos de la Red Vial</t>
  </si>
  <si>
    <t>15/02/2021</t>
  </si>
  <si>
    <t>22/02/2021</t>
  </si>
  <si>
    <t>Realizar el Análisis Cualitativo y de amenazas a la red Vial por provincias (ATLAS)</t>
  </si>
  <si>
    <t>$150,000.00</t>
  </si>
  <si>
    <t>04/01/2021</t>
  </si>
  <si>
    <t>04/11/2021</t>
  </si>
  <si>
    <t>Cuantificación del Impacto socioeconómico y fiscal de los Desastres, Recopilación para la plataforma del Sistema de Recopilación y Evaluación de Daños para la República Dominica. SIRED-RD.</t>
  </si>
  <si>
    <t xml:space="preserve">Solicitar capacitación al (MEPyD)como Normativo designado por el sector Obras Publicas para la retroalimentación sobre:      
* Funciones básicas de la herramienta   SIRED-RD                                       
* Proceso de la creación del evento.                                                                * Notificación a los capturistas.                                   
* Protocolo para la recopilación de daños a través de dispositivos móviles.                                                                                                               *Funciones de normativo (Recibir capturas, revisar y autorizar y remitir informacion al  administrador (MEPyD)).                                                                * Generar reportes e indicadores del impacto económico del daño reportado.                                                   </t>
  </si>
  <si>
    <t xml:space="preserve">Coordinar con laS direcciones técnicas operativas del MOPC, y la direcciones provinciales, la selección de los técnicos que serán designados como capturistas para el SIRED-RD </t>
  </si>
  <si>
    <t>01/02/2021</t>
  </si>
  <si>
    <t>08/02/2021</t>
  </si>
  <si>
    <t xml:space="preserve">Solicitar capacitación , entrenamiento y manejo de la aplicación para los  capturistas de la plataforma. (instructivo , manual de funciones, protocolo de capturas. Funciones y deberes de los capturistas </t>
  </si>
  <si>
    <t>Crear base de datos con los técnicos designados como lideres de brigadas capturistas ( grupos electrónicos, matriz de contactos) sinergias de información ante la activación para reportar en la plataforma.</t>
  </si>
  <si>
    <t xml:space="preserve">Coordinar con las Direcciones que alimentan con sus catálogos la plataforma del SIRED-RD (Direccion de Puentes, Carreteras, Edificaciones, Edificaciones Escolares, Supervisión de Obras, Coordinación Regionales, Etc.)                                                                          La Actualización de los  Catálogos de Precios según requerimiento del Administrador (MEPyD).                                                                                Compromisos de actualización de precios en el catalogo.  </t>
  </si>
  <si>
    <t>01/06/2021</t>
  </si>
  <si>
    <t>08/06/2021</t>
  </si>
  <si>
    <t>Informe  a las autoridades del MOPC , de la  cuantificacion del impacto socioeconómico anual de los daños ocasionados por desastres naturales en las infraestructuras del MOPC  Recopilación de reportes , capturas realizadas en la plataforma.</t>
  </si>
  <si>
    <t>21/12/2020</t>
  </si>
  <si>
    <t>20/12/2021</t>
  </si>
  <si>
    <t>Plan de  Seguridad y Salud Ocupacional</t>
  </si>
  <si>
    <t>Envio de cuestionario a los departamentos del MOPC para levantar comentarios y opiniones sobre los factores de riesgos en sus lugares de trabajo.</t>
  </si>
  <si>
    <t>Elaborar diagnostico de  elementos que puedan representar riesgos en caso de eventos sismicos, hidrometeorologicos,  antropogenicos, etc.</t>
  </si>
  <si>
    <t>29/02/2021</t>
  </si>
  <si>
    <t>12/04/2021</t>
  </si>
  <si>
    <t xml:space="preserve"> Elaborar y socializar Plan de  Seguridad y Salud Ocupacional</t>
  </si>
  <si>
    <t>$50,000.00</t>
  </si>
  <si>
    <t>05/04/2021</t>
  </si>
  <si>
    <t>26/04/2021</t>
  </si>
  <si>
    <t>Evaluacion de Vulnerabilidad a las  Infraestructuras del MOPC (Sede central y Direcciones provinciales)</t>
  </si>
  <si>
    <t>Solicitud  de Evaluacion Infraestrucutra de la sede central del MOPC  (Logistica de Analilisis y estudio )</t>
  </si>
  <si>
    <t xml:space="preserve">Estudio de vulnerabilidad  a las manzanas que conforman la Sede Central del Ministerio </t>
  </si>
  <si>
    <t>01/11/2021</t>
  </si>
  <si>
    <t xml:space="preserve">Presentacion del Informe oficial de los Resultados del Estudio de Vulnerabilidad a  las autoridades del MOPC </t>
  </si>
  <si>
    <t>02/11/2021</t>
  </si>
  <si>
    <t>09/11/2021</t>
  </si>
  <si>
    <t>Motivar recomendaciones de reforzamiento en caso de ser necesario</t>
  </si>
  <si>
    <t>11/11/2021</t>
  </si>
  <si>
    <t>12/11/2021</t>
  </si>
  <si>
    <t xml:space="preserve">Plan de Capacitacion en temas de  Gestion de Riesgos en las Direcciones Regionales y Municipales </t>
  </si>
  <si>
    <t>Capacitacion en Gestion de Riesgos y socializacion de los mapas multiamenazas a las direcciones regionales y municipales. (Entrega mapa de multiamenazas por provincia)</t>
  </si>
  <si>
    <t>$210,000.00</t>
  </si>
  <si>
    <t xml:space="preserve">Conformacion de brigadas  de emergencias de las  direcciones provinciales del MOPC </t>
  </si>
  <si>
    <t>Plan de Iluminacion de las instalaciones del MOPC</t>
  </si>
  <si>
    <t xml:space="preserve">Coordinar con empresas, para realizar levantamiento y elaboracion de propuesta para el MOPC </t>
  </si>
  <si>
    <t>18/10/2020</t>
  </si>
  <si>
    <t xml:space="preserve">Hacer presentación a las autoridades del MOPC Viceministerio de Planificación y Regulación Técnica, sobre el  proyecto de  dotar las instalaciones de la Sede Central del MOPC , con lámparas fotovoltaicas de alta resolución ,  sistemas de vigilancia y seguridad y Intalacion de paneles solares para iluminacion de las oficinas. Para fines de evaluación e implementación en el Ministerio. </t>
  </si>
  <si>
    <t xml:space="preserve">Plan Operativo de Emergencias del MOPC </t>
  </si>
  <si>
    <t>Elaborar  borrador para fines de revision  y aprobacion por el Vicemineterio de Planificacion y Regulacion Tecnica.</t>
  </si>
  <si>
    <t>Socializar con las areas tecnicas operativas y  administrativas del MOPC el Plan Operativo de Emergencias,  enriquecer el Plan con aportes de cada area.</t>
  </si>
  <si>
    <t>Compartir  Plan Operativo de Emergencias del MOPC con las areas involucradas</t>
  </si>
  <si>
    <t>Indicadores Linea de Credito Contingente</t>
  </si>
  <si>
    <t>Programar reuniones de seguimiento con las areas tecnicos operativas, control de compromisos de indicadores del componente de reduccion de riesgos de la LCC.</t>
  </si>
  <si>
    <t>Informe anual sobre progresos de indicador, inventario de carreteras, caminos vecinales y puentes por región.  Representacion del MOPC, ante  la comision de seguimiento del Prestamos contingente para Emergencias por Desastres Naturales.</t>
  </si>
  <si>
    <t>Dirección de Peajes Concesionados</t>
  </si>
  <si>
    <t>Fiscalización de Peajes Concesionados</t>
  </si>
  <si>
    <t>Porcentaje de cumplimiento del cronograma de visitas semanales</t>
  </si>
  <si>
    <t>Porcentaje de informes de visitas completados</t>
  </si>
  <si>
    <t>Porcentaje de informes documentales de visitas completados</t>
  </si>
  <si>
    <t>Tarifaria annual validado al 30 de enero de cada año</t>
  </si>
  <si>
    <t>Dirección General de Edificaciones /Dirección de Estudios, Diseños y Presupuestos de Edificaciones</t>
  </si>
  <si>
    <t>Dirección de Estudios, Diseños y Presupuestos de Edificaciones</t>
  </si>
  <si>
    <t>Elaboración de Adendas y Licitaciones de Proyectos</t>
  </si>
  <si>
    <t>Porcentaje de cumplimiento de entrega de adendas de proyectos Tipo A, B y C en un tiempo no mayor de 5 días.</t>
  </si>
  <si>
    <t>Ing. Wilfredo Antonio Abreu Hilario/        Arq. Daritza Zapata</t>
  </si>
  <si>
    <t>Elaboración de Proyectos de Construcción</t>
  </si>
  <si>
    <t>Porcentaje de cumplimiento de entrega de carpetas de proyectos Tipo A, B y C en un tiempo no mayor de 5 días.</t>
  </si>
  <si>
    <t>Departamento de Diseños de Edificaciones</t>
  </si>
  <si>
    <t>Elaboración de Planos Técnicos para la Construcción de Edificaciones</t>
  </si>
  <si>
    <t>Porcentaje de cumplimiento de entrega de proyectos Tipo A en un tiempo no mayor de 5 meses.</t>
  </si>
  <si>
    <t>Porcentaje de cumplimiento de entrega de proyectos Tipo B en un tiempo no mayor de 3 meses.</t>
  </si>
  <si>
    <t>Porcentaje de cumplimiento de entrega de proyectos Tipo C en un tiempo no mayor de 1.5 meses.</t>
  </si>
  <si>
    <t>Revisión y Dictámenes de Proyectos de Construcción</t>
  </si>
  <si>
    <t>Porcentaje de cumplimiento de entrega de revisión y dictámenes de proyectos Tipo A en un tiempo no mayor de 1 mes.</t>
  </si>
  <si>
    <t>Porcentaje de cumplimiento de entrega de revisión y dictámenes de proyectos Tipo B en un tiempo no mayor de 20 días.</t>
  </si>
  <si>
    <t>Porcentaje de cumplimiento de entrega de revisión y dictámenes de proyectos Tipo C en un tiempo no mayor de 10 días.</t>
  </si>
  <si>
    <t>Departamento de Diseño y Cálculo Estructural de Edificaciones</t>
  </si>
  <si>
    <t>Elaboración de Diseños y Memorias de Cálculos Estructurales de Edificaciones</t>
  </si>
  <si>
    <t>Porcentaje de cumplimiento de Diseños y Cálculos Estructurales de una Edificación Tipo A en un tiempo no mayor de 1.5 meses</t>
  </si>
  <si>
    <t>Porcentaje de cumplimiento de Diseños y Cálculos Estructurales de una Edificación TipoB en un tiempo no mayor de 1 mes.</t>
  </si>
  <si>
    <t>Porcentaje de cumplimiento de Diseños y Cálculos Estructurales de una Edificación Tipo C en un tiempo no mayor de 20 días.</t>
  </si>
  <si>
    <t>Revisión de los Diseños, Cálculos y Memorias Estructurales de las Edificaciones</t>
  </si>
  <si>
    <t>Departamento de Presupuesto y Análisis de Costos de Edificaciones</t>
  </si>
  <si>
    <t>Elaboración de Presupuestos de Edificaciones</t>
  </si>
  <si>
    <t>Porcentaje de cumplimiento de entrega de Presupuestos de Edificaciones Tipo A en un tiempo no mayor de 1 mes.</t>
  </si>
  <si>
    <t>Porcentaje de cumplimiento de entrega de Presupuestos de Edificaciones Tipo B en un tiempo no mayor de 20 días.</t>
  </si>
  <si>
    <t>Porcentaje de cumplimiento de entrega de Presupuestos de Edificaciones Tipo C en un tiempo no mayor de 15 días.</t>
  </si>
  <si>
    <t>Revisión y Validación de Presupuestos de Edificaciones</t>
  </si>
  <si>
    <t>Porcentaje de cumplimiento de entrega de revisión y validación de Presupuestos de proyectos Tipo A en un tiempo no mayor de 1 mes.</t>
  </si>
  <si>
    <t>Porcentaje de cumplimiento de entrega de revisión y validación de Presupuestos de proyectos Tipo B en un tiempo no mayor de 20 días.</t>
  </si>
  <si>
    <t>Porcentaje de cumplimiento de entrega de revisión y validación de Presupuestos de proyectos Tipo C en un tiempo no mayor de 10 días.</t>
  </si>
  <si>
    <t>Departamento de Levantamiento de Informes Técnicos de Edificaciones</t>
  </si>
  <si>
    <t>Elaboración de Levantamientos, Visitas e Informes Técnicos sobre Edificaciones</t>
  </si>
  <si>
    <t>Porcentaje de cumplimiento de Coordinación de Visitas Técnicas en un tiempo no mayor de 3 días.</t>
  </si>
  <si>
    <t>Ing. Wilfredo Antonio Abreu Hilario/ Ing.Geancarlos Gonzalez</t>
  </si>
  <si>
    <t>Porcentaje de cumplimiento de entrega Informes Técnicos en un tiempo no mayor de 5 días.</t>
  </si>
  <si>
    <t>Porcentaje de cumplimiento de Entrega de Respuestas Técnicas para Imprevistos o Mejoras de Proyectos en Construcción, en un tiempo no mayor de 5 días.</t>
  </si>
  <si>
    <t>Revisión de Proyectos de Construcción</t>
  </si>
  <si>
    <t xml:space="preserve">Porcentaje de cumplimiento de entrega de revisión proyectos Tipo A en un tiempo no mayor de 15 días. </t>
  </si>
  <si>
    <t>Porcentaje de cumplimiento de entrega de revisión proyectos Tipo B en un tiempo no mayor de 10 días</t>
  </si>
  <si>
    <t>Porcentaje de cumplimiento de entrega de revisión proyectos Tipo C en un tiempo no mayor de 5 días.</t>
  </si>
  <si>
    <t>División de Coordinación Administrativa de Edificaciones</t>
  </si>
  <si>
    <t>Control de la Gestión Administrativa</t>
  </si>
  <si>
    <t>Porcentaje de cumplimiento de tiempo de entrega de insumos administrativo.</t>
  </si>
  <si>
    <t>Ing. Wilfredo Antonio Abreu Hilario</t>
  </si>
  <si>
    <t xml:space="preserve">Dirección General de Estudios, Diseños y Presupuestos Viales </t>
  </si>
  <si>
    <t>Departamento de Estudios y Diseños de Proyectos Viales</t>
  </si>
  <si>
    <t>Diseño de Proyectos en Planos</t>
  </si>
  <si>
    <t>Porcentaje de Trabajo entregado trimestralmente</t>
  </si>
  <si>
    <t>Porcentaje devolución de trabajos</t>
  </si>
  <si>
    <t>Aprobación de diseño de planos</t>
  </si>
  <si>
    <t>Aprobación de Residenciales, Derecho de Vias y Accesos</t>
  </si>
  <si>
    <t>Dept.de Presupuestos y Analisis de Costos de Infraestructuras Viales.</t>
  </si>
  <si>
    <t>Elaboración de Presupuestos de Caminos Vecinales y Carreteras</t>
  </si>
  <si>
    <t>Departamento de Estudio y Diseño de Puentes</t>
  </si>
  <si>
    <t>Diseño de Infraestuctura de Puentes</t>
  </si>
  <si>
    <t>Porcentaje de trabajo entregado trimestralmente</t>
  </si>
  <si>
    <t xml:space="preserve">Aprobación  de Diseño de Planos </t>
  </si>
  <si>
    <t>Departamento de Muelles y Puertos</t>
  </si>
  <si>
    <t>Aprobación  de Franja Maritima Ley 305, Estudios y Diseños de Proyectos de Puertos</t>
  </si>
  <si>
    <t>evaluación, elaboración de propuesta y presupuesto puntos de conflictos zona urbana</t>
  </si>
  <si>
    <t>Diseño y Presupuesto</t>
  </si>
  <si>
    <t>evaluación, elaboración de propuesta y presupuesto puntos de conflictos interior del pais</t>
  </si>
  <si>
    <t>Señalización Vial</t>
  </si>
  <si>
    <t>levantamiento, elaboración de propuesta y presupuesto solicitudes de requerimientos de señalización a nivel nacional</t>
  </si>
  <si>
    <t>evaluación proyectos viales para aprobación</t>
  </si>
  <si>
    <t>elaboración proyectos viales para ejecución</t>
  </si>
  <si>
    <t>Inspección</t>
  </si>
  <si>
    <t>supervición proyectos viales ejecutados por administración</t>
  </si>
  <si>
    <t>supervición proyectos viales ejecutados por contratistas</t>
  </si>
  <si>
    <t xml:space="preserve">Señalización Horizontal </t>
  </si>
  <si>
    <t>aplicación señalizacion puntos de conflictos por administración</t>
  </si>
  <si>
    <t>aplicación señalizacion proyectos viales por contratistas</t>
  </si>
  <si>
    <t>aplicación señalización requerimientos de señalización a nivel nacional por administración</t>
  </si>
  <si>
    <t>Señalización Vertical</t>
  </si>
  <si>
    <t xml:space="preserve">instalación señales puntos de conflictos </t>
  </si>
  <si>
    <t xml:space="preserve">instalación señales requerimientos de señalización a nivel nacional por administración </t>
  </si>
  <si>
    <t xml:space="preserve">instalación señales proyectos viales por contratistas </t>
  </si>
  <si>
    <t>adquisición equipos y maquinarias señalización vial</t>
  </si>
  <si>
    <t xml:space="preserve">adquisición insumos señalización Vial </t>
  </si>
  <si>
    <t>logistica personal técnico y operativo</t>
  </si>
  <si>
    <t>Dirección de Señalización Vial</t>
  </si>
  <si>
    <t>Modernización Taller Rotulación Vial</t>
  </si>
  <si>
    <t>Adquisión de Equipos y Maquinarias</t>
  </si>
  <si>
    <t>Direccion General de Operaciones y mantenimiento vial</t>
  </si>
  <si>
    <t>Departamento de operaciones y Mantenimiento vial</t>
  </si>
  <si>
    <t>Mantenimiento de vias</t>
  </si>
  <si>
    <t>Porcentaje de cumplimiento de requerimiento de mantenimiento vial</t>
  </si>
  <si>
    <t>Ing. Demetrio Luciano</t>
  </si>
  <si>
    <t>Km de mantenimiento vial</t>
  </si>
  <si>
    <t xml:space="preserve">2000 km </t>
  </si>
  <si>
    <t>4000 km</t>
  </si>
  <si>
    <t>6000 km</t>
  </si>
  <si>
    <t xml:space="preserve">8000 km </t>
  </si>
  <si>
    <t>Incremento del 20% de las brigadas con respecto al 2020</t>
  </si>
  <si>
    <t>Pintura</t>
  </si>
  <si>
    <t>Porcentaje de valoracion de trabajo equipo pintura</t>
  </si>
  <si>
    <t>Albañileria</t>
  </si>
  <si>
    <t>Porcentaje de cumplimiento de las intervenciones de mantenimiento correctivo de albañileria.</t>
  </si>
  <si>
    <t>Unidad de paisajismo y corredores viales</t>
  </si>
  <si>
    <t>Paisajismo de vias</t>
  </si>
  <si>
    <t>Lcda. Eva Tavares</t>
  </si>
  <si>
    <t>Porcentaje de cumplimiento de cronograma de mantenimiento correctivo en embellecimiento de albañileria en vias.</t>
  </si>
  <si>
    <t>Porcentaje de cronograma de entrega de diseños y propuestas de paisajismo</t>
  </si>
  <si>
    <t xml:space="preserve">Dirección Técnica </t>
  </si>
  <si>
    <t>Respuestas Técnicas (Presupuestos, Planos de Diseños, Planos de correcion de Diseños, Alertas, Informes técnicos, entre otros soportes técnicos)</t>
  </si>
  <si>
    <t>Porcentaje de respuestas técnicas entregadas vs. Solicitadas</t>
  </si>
  <si>
    <t xml:space="preserve">Maria del Carmen </t>
  </si>
  <si>
    <t>Porcentaje de cumplimiento de entrega de respuestas técnicas de complejidad baja en no más de 2 días</t>
  </si>
  <si>
    <t>Maria del Carmen Nuñez</t>
  </si>
  <si>
    <t>Porcentaje de cumplimiento de entrega de respuestas técnicas de complejidad media en no más de 5 días</t>
  </si>
  <si>
    <t>Porcentaje de cumplimiento de entrega de respuestas técnicas de complejidad alta en no más de 15 días</t>
  </si>
  <si>
    <t>Documentación de Cambios (Adicionales )</t>
  </si>
  <si>
    <t>Porcentaje de entrega de Documentación de Cambios en no más de 20 días</t>
  </si>
  <si>
    <t xml:space="preserve">Lourdes Santos </t>
  </si>
  <si>
    <t>Órdenes de Inicio</t>
  </si>
  <si>
    <t>Porcentaje de órdenes de inicio otorgadas en no más de 20 días (a partir de recepción de contrato y comprobante de avance)</t>
  </si>
  <si>
    <t xml:space="preserve">Karla Gonzalez </t>
  </si>
  <si>
    <t>Especificaciones Técnicas y Criterios de Evaluación</t>
  </si>
  <si>
    <t>Porcentaje de cumplimiento de entrega de proyectos de complejidad baja en no más de 10 días</t>
  </si>
  <si>
    <t>Porcentaje de cumplimiento de entrega de proyectos de complejidad media en no más de 20 días</t>
  </si>
  <si>
    <t>Porcentaje de cumplimiento de entrega de proyectos de complejidad alta en no más de 30 días</t>
  </si>
  <si>
    <t>Seguimiento Avance de Obras Viales y de Edificaciones</t>
  </si>
  <si>
    <t xml:space="preserve">Porcentaje de entrega de informes mensuales de avances de obras </t>
  </si>
  <si>
    <t xml:space="preserve">Yajaira Ramirez y Aixa Henríquez </t>
  </si>
  <si>
    <t>Dirección Técnica</t>
  </si>
  <si>
    <t>Direccionamiento obras</t>
  </si>
  <si>
    <t>Revisión Técnica del contenido del pliego</t>
  </si>
  <si>
    <t xml:space="preserve">Maria del Carmen de Nuñez </t>
  </si>
  <si>
    <t>Errores Técnicos en los pliegos</t>
  </si>
  <si>
    <t>Errores en documentación de cambios o en respuestas técnicas</t>
  </si>
  <si>
    <t>Doble autorización previo a entrega</t>
  </si>
  <si>
    <t>Error en posesionamiento de obras</t>
  </si>
  <si>
    <t xml:space="preserve">Validación previa a posesionamiento con Direccion General Administrativa y Financiera , Ministro </t>
  </si>
  <si>
    <t>Porcentaje de ejecución de la supervisión de obras</t>
  </si>
  <si>
    <t>Porcentaje de avance de obra en la rehabilitación de caminos vecinales (lote de Azua)</t>
  </si>
  <si>
    <t>Porcentaje de avance de obra en la rehabilitación caminos vecinales (lote de Barahona)</t>
  </si>
  <si>
    <t>Porcentaje de avance de obra en la rehabilitación caminos vecinales (lote de Bahoruco)</t>
  </si>
  <si>
    <t>Porcentaje de avance de obra en la rehabilitación caminos vecinales (lote de Elias Piña)</t>
  </si>
  <si>
    <t>Porcentaje de avance de obra en la rehabilitación caminos vecinales (lote de Independencia)</t>
  </si>
  <si>
    <t>Porcentaje de avance de obra en la rehabilitación caminos vecinales (lote de San Juan de la Maguana)</t>
  </si>
  <si>
    <t>Porcentaje de ejecución de la auditoria</t>
  </si>
  <si>
    <t>Porcentaje de avance de obra en el mantenimiento de caminos vecinales (lote de Azua)</t>
  </si>
  <si>
    <t>Porcentaje de avance de obra en el mantenimiento de caminos vecinales (lote de Barahona)</t>
  </si>
  <si>
    <t>Porcentaje de avance de obra en el mantenimiento de caminos vecinales (lote de Bahoruco)</t>
  </si>
  <si>
    <t>Porcentaje de avance de obra en el mantenimiento de caminos vecinales (lote de Elías Piña)</t>
  </si>
  <si>
    <t>Porcentaje de avance de obra en el mantenimiento de caminos vecinales (lote de Independencia)</t>
  </si>
  <si>
    <t>Porcentaje de avance de obra en el mantenimiento de caminos vecinales (lote de San Juan)</t>
  </si>
  <si>
    <t>Asignación presupuestaria insuficiente</t>
  </si>
  <si>
    <t>Coordinación acciones preventivas</t>
  </si>
  <si>
    <t>Incremento de costos debido a fenomenos atmosfericos excepcionales</t>
  </si>
  <si>
    <t>Uso de fondos de imprevistos</t>
  </si>
  <si>
    <t>Según necesidad</t>
  </si>
  <si>
    <t>Unidad Ejecutora de Proyectos CJB</t>
  </si>
  <si>
    <t xml:space="preserve"> Cantidad de Metros completados subrasante</t>
  </si>
  <si>
    <t>Cantidad de metros completados sub-base, base y obras de arte</t>
  </si>
  <si>
    <t xml:space="preserve"> Cantidad de metros completados asfalto</t>
  </si>
  <si>
    <t xml:space="preserve"> Cantidad de Metros cuadrados construidos de edificaciones</t>
  </si>
  <si>
    <t>Cubicaciones</t>
  </si>
  <si>
    <t>Porcentaje de entrega de cubicaciones en no más de 30 días</t>
  </si>
  <si>
    <t>Porcentaje de cubicaciones sin devoluciones</t>
  </si>
  <si>
    <t>Informes</t>
  </si>
  <si>
    <t>Porcentaje de Cumplimiento de entrega de informes mensuales reuniones de ministro</t>
  </si>
  <si>
    <t>Porcentaje de avance de obra: Construcción del Almacen y otras adecuaciones del Centro de Atencion Integral para la Discapacidad (CAID) Santo Domingo Oeste.</t>
  </si>
  <si>
    <t>Porcentaje de avance de obra: Centro de Atención Integral para la Discapacidad (CAID) Módulos BCD, Edificio 1</t>
  </si>
  <si>
    <t>Porcentaje de avance de obra: Centro de Atención Integral para la Discapacidad (CAID) Santo Domingo Este- Módulo A, Edificio 1</t>
  </si>
  <si>
    <t xml:space="preserve">Porcentaje de avance de obra: Centro de Atención Integral para la Discapacidad (CAID) Santo Domingo Este - Módulo E y Obras Complementarias, Edificio 1 </t>
  </si>
  <si>
    <t xml:space="preserve">Porcentaje de avance de obra: Centro de Atención Integral para la Discapacidad (CAID) Santo Domingo Este- Edificio 2 </t>
  </si>
  <si>
    <t>Porcentaje de avance de obra: Centro de Atención Integral para la Discapacidad (CAID) Santo Domingo Este- Edificio 3</t>
  </si>
  <si>
    <t>Porcentaje de avance de obra: Parqueo general del conjunto de proyectos ubicados en el solar del Centro de Atención Integral para la Discapacidad (CAID) Santo Domingo Este</t>
  </si>
  <si>
    <t>Porcentaje de avance de obra: Construcción Edificio para Laboratorios del Programa Nacional de Tamiz Neonatal y Alto Riesgo - Etapa 2</t>
  </si>
  <si>
    <t xml:space="preserve">DEPARTAMENTOS  REGIONALES DE SEGUIMIENTO DE PROYECTOS </t>
  </si>
  <si>
    <t xml:space="preserve">ENTREGA PLANTELES </t>
  </si>
  <si>
    <t xml:space="preserve">PORCENTAJE ENTREGA PLANTELES COMPROMISO PRESIDENCIA MENSUAL </t>
  </si>
  <si>
    <t>DANICE MA. INOA GARCIA</t>
  </si>
  <si>
    <t>DIVISIÓN GABINETE DE GESTIÓN DE PROYECTOS</t>
  </si>
  <si>
    <t>GESTIÓN GABINETE</t>
  </si>
  <si>
    <t>PORCENTAJE RESPUESTA INFORMES DE TRANSPARENCIA EN UN TIEMPO NO MAYOR A 15 DÍAS</t>
  </si>
  <si>
    <t>DIVISIÓN OPERACIONES DE GESTIÓN DE PROYECTOS</t>
  </si>
  <si>
    <t>SUPERVISIÓN</t>
  </si>
  <si>
    <t>PORCENTAJE ENTREGA DE CUBICACIONES MENSUALES PLANTELES ACTIVOS</t>
  </si>
  <si>
    <t>PORCENTAJE ENTREGA DE CUBICACIONES DE CIERRE Y RESCISIÓN</t>
  </si>
  <si>
    <t>PORCENTAJE ENTREGA DE PLANTILLAS ADMITIDAS SIN DEVOLUCIÓN</t>
  </si>
  <si>
    <t xml:space="preserve">DEPARTAMENTO DE GESTIÓN ADMINISTRATIVA DE PROYECTOS </t>
  </si>
  <si>
    <t xml:space="preserve">CUBICACIÓN </t>
  </si>
  <si>
    <t>GARANTIZAR EL ENVIO A CENTRO DE DOCUMENTACIÓN DE LAS CUBICACIONES EN 48 HORA LABORABLES LUEGO DE ENVIO A MINERD</t>
  </si>
  <si>
    <t xml:space="preserve">PORCENTAJE DE CUBICACIONES ENVIADAS A MESA MINERD EN NO MÁS DE 5 DÍAS LABORABLES </t>
  </si>
  <si>
    <t xml:space="preserve">PORCENTAJE DE EFECTIVDAD EN EL SEGUIMIENTO DE SOLICITUDES DE REVISIÓN TÉCNICA, CARTAS Y ADENDAS EN NO MÁS DE 8 DÍAS LABORABLES </t>
  </si>
  <si>
    <t>PORCENTAJE DE DEVOLUCIONES DE CUBICACIONES NOTIFICADS A LA SUPERVISIÓN EN NO MÁS DE 48 HORAS.</t>
  </si>
  <si>
    <t>REPORTES FINANCIEROS</t>
  </si>
  <si>
    <t>PORCENTAJE DE PRECISIÓN EN LA INFORMACIÓN DEL MÓDULO DE CUBICACIONES Y FINANCIERA EN SIGEDE</t>
  </si>
  <si>
    <t>PORCENTAJE ENTREGA INFORMES FINANCIEROS MENSUALES PNEE CONSENSUADOS</t>
  </si>
  <si>
    <t>DEPARTAMENTO DE FISCALIZACIÓN DE PROGRAMAS ESPECIALES</t>
  </si>
  <si>
    <t>FISCALIZACIÓN</t>
  </si>
  <si>
    <t>PORCENTAJE DE CUBICACIONES SIN DEVOLUCIONES DE MESA MINERD</t>
  </si>
  <si>
    <t>PORCENTAJE DE ENTREGA DE CUBICACIONES REVISADAS EN UN TIEMPO NO MAYOR A 1 DÍA LABORABLE</t>
  </si>
  <si>
    <t>DIRECCIÓN DE PROGRAMA DE EDIFICACIONES ESCOLARES</t>
  </si>
  <si>
    <t>SIGOB</t>
  </si>
  <si>
    <t>PORCENTAJE DE ACTUALIZACIÓN SEGUIMIENTO PNEE-MOPC PARA METAS PRESIDENCIALES</t>
  </si>
  <si>
    <t>SIGEDE</t>
  </si>
  <si>
    <t>PORCENTAJE ACTUALIZACIÓN DEL SISTEMA GESTIÓN DE EDIFICACIONES ESCOLARES</t>
  </si>
  <si>
    <t>DEPARTAMENTO DE DISEÑO Y CALCULO ESTRUCTRAL DE PROGRAMAS ESPECIALES</t>
  </si>
  <si>
    <t>DISEÑOS ESTRUCTURALES</t>
  </si>
  <si>
    <t>PORCENTAJE DE ENTREGA PLANOS ESTRUCTURALES DE FUNDACIONES EN NO MÁS DE 10 DÍAS LABORABLES LUEGO DE RECIBIDO ESTUDIO DE SUELO</t>
  </si>
  <si>
    <t>DEPARTAMENTO DE PRESUPUESTO DE PROGRAMAS ESPECIALES</t>
  </si>
  <si>
    <t xml:space="preserve">PRESUPUESTO </t>
  </si>
  <si>
    <t>PORCENTAJE DE ENTREGA DE PRECIOS EN NO MÁS DE 10 DÍAS LABORABLES</t>
  </si>
  <si>
    <t>REVISIÓN TÉCNICA</t>
  </si>
  <si>
    <t>PORCENTAJE ENTREGA REVISIONES TÉCNICAS INICIALES EN NO MÁS DE 45 DÍAS</t>
  </si>
  <si>
    <t>CONSENSO</t>
  </si>
  <si>
    <t>PORCENTJAE DE ENTREGA CONSENSOS EN NO MÁS DE 15 DÍAS</t>
  </si>
  <si>
    <t xml:space="preserve">PORCENTAJE DE ENTREGA REVISIONES TÉCNICAS FINALES EN NO MÁS DE 10 DÍAS </t>
  </si>
  <si>
    <t>PORCENTAJE DE ENTREGA DE PRESUPUESTOS DE ADENDAS EN NO MÁS DE 8 DÍAS</t>
  </si>
  <si>
    <t>DEPARTAMENTO DE DISEÑO ARQUITECTÓNICO DE PROGRAMAS ESPECIALES</t>
  </si>
  <si>
    <t xml:space="preserve">DISEÑOS ARQUITECTÓNICOS </t>
  </si>
  <si>
    <t>PORCENTAJE ENTREGA DE VALIDACIONES MOVIMIENTO DE TIERRA EN 5 DÍAS</t>
  </si>
  <si>
    <t>PORCENTAJE DE ENTREGA PLANOS ARQUITECTÓNICOS SIN ERRORES</t>
  </si>
  <si>
    <t xml:space="preserve">PORCENTAJE ENTREGA DE PLANOS DE ACUERDO A TIEMPO ESTABLECIDO POR TIPO </t>
  </si>
  <si>
    <t>DEPARTAMENTO DE OBRAS HIDRÁULICAS DE PROGRAMAS ESPECIALES</t>
  </si>
  <si>
    <t>DISEÑOS HIDRÁULICOS</t>
  </si>
  <si>
    <t>PORCENTAJE DE ENTREGA SOLUCIONES HIDRÁULICAS LUEGO DE VISITA EN NO MÁS DE 45 DÍAS</t>
  </si>
  <si>
    <t>PORCENTAJE DE ENTREGA DE PLANOS Y PRESUPUESTOS DE DISEÑO HIDRÁULICOS SIN ERRORES</t>
  </si>
  <si>
    <t>MACROFLUJO GPRO</t>
  </si>
  <si>
    <t>DESARROLLAR EN UN 100% DEL MACROFLUJO Y LA ESTRUCTURA DE PROCESOS POR DEPARTAMENTOS PARA EL MES DE AGOSTO 2020</t>
  </si>
  <si>
    <t xml:space="preserve">JONATHAN REYNOSO </t>
  </si>
  <si>
    <t>DEPARTAMENTOS  REGIONALES DE SEGUIMIENTO DE PROYECTOS</t>
  </si>
  <si>
    <t xml:space="preserve">DAÑOS FÍSICOS </t>
  </si>
  <si>
    <t>ACTUALIZACIÓN PROTOCOLO DE VISITA A OBRAS</t>
  </si>
  <si>
    <t>DETENCIÓN DE LA OBRA</t>
  </si>
  <si>
    <t>ACTUALIZAR CRONOGRAMA DE ESCALAMIENTO DE PROCESOS QUE DEPENDEN DE OTRAS INSTITUCIONES</t>
  </si>
  <si>
    <t>REUNIONES DE SEGUIMIENTO INTERINSTITUCIONAL</t>
  </si>
  <si>
    <t xml:space="preserve">ESTABLECER CRONOGRAMA DE TRABAJOS PARA CADA PLANTEL </t>
  </si>
  <si>
    <t>GARANTIZAR EL FLUJO DE PAGO A LOS PLANTELES</t>
  </si>
  <si>
    <t>PERDIDA DE INFORMACIÓN O DOCUMENTACIÓN</t>
  </si>
  <si>
    <t>ACTUALIZACIÓN BACKUP INTERNO</t>
  </si>
  <si>
    <t>ASEGURAR SISTEMA CONTRA INCENDIO</t>
  </si>
  <si>
    <t>GARANTIZAR MANTENIMIENTO DEL IMPERMEABILIZANTE</t>
  </si>
  <si>
    <t>DIGITALIZACIÓN DE LA INFORMACIÓN</t>
  </si>
  <si>
    <t xml:space="preserve">CAMBIOS PROCEDIMIENTOS/PERSONAL FINANCIEROS </t>
  </si>
  <si>
    <t>ESTABLECIMIENTO CRONOGRAMA DE ESCALAMIENTO DE PROCESOS QUE DEPENDEN DE OTRAS INSTITUCIONES</t>
  </si>
  <si>
    <t xml:space="preserve">SOLICITAR ACTUALIZACIÓN PERIÓDICA DE LOS PROCEDIMIENTOS SEGÚN ESCALAMIENTO DE PROCESOS ESTABLECIDOS </t>
  </si>
  <si>
    <t xml:space="preserve">CAMBIOS PROCEDIMIENTOS APROBACIONES </t>
  </si>
  <si>
    <t>IDENTIFICAR OBSERVACIONES RECURRENTES E IR EXIGIENDO SEGÚN ACTUALIZACIONES</t>
  </si>
  <si>
    <t xml:space="preserve">RETRASOS EN LA ACTUALIZACIÓN </t>
  </si>
  <si>
    <t>GARANTIZAR EL SEGUIMIENTO EN PRESIDENCIA PARA LA ACTUALIZACIÓN OPORTUNA</t>
  </si>
  <si>
    <t>PROBLEMAS CON LA PLATAFORMA SIGOB</t>
  </si>
  <si>
    <t>MANTENER LAS BASES DE DATOS ACTUALIZADAS PARA FINES DE BACK UP</t>
  </si>
  <si>
    <t>ERROS EN  CÁLCULOS ESTRUCTURALES</t>
  </si>
  <si>
    <t>ACTUALIZAR CRITERIOS DE CONTROL DE CALIDAD</t>
  </si>
  <si>
    <t xml:space="preserve">ERROS EN PRECIOS PRESUPUESTOS </t>
  </si>
  <si>
    <t>GARANTIZAR LA ACTUALIZACIÓN DE LA BASE DE DATOS</t>
  </si>
  <si>
    <t>ERROS EN DISEÑOS</t>
  </si>
  <si>
    <t>CAPACITACIÓN CONTUA EN DIFERENTES ÁREAS</t>
  </si>
  <si>
    <t>ERROS EN DISEÑOS Y/O PRESUPUESTO</t>
  </si>
  <si>
    <t>INTEGRACIÓN DE POSICIÓN CONTROL DE CALIDAD</t>
  </si>
  <si>
    <t>Dirección de Programas Sociales y Comunitarios</t>
  </si>
  <si>
    <t>Departamento de Investigación y Proyectos Sociales</t>
  </si>
  <si>
    <t>Identificación de necesidades para la reconstrucción o construcción de viviendas</t>
  </si>
  <si>
    <t>Cantidad de provincias visitadas para la identificación de necesidades</t>
  </si>
  <si>
    <t>Yasmina Veras</t>
  </si>
  <si>
    <t>Identificación de necesidades</t>
  </si>
  <si>
    <t>Cantidad de viviendas identificadas para construcción</t>
  </si>
  <si>
    <t>Cantidad de viviendas identificadas para remodelación</t>
  </si>
  <si>
    <t>Construcción de viviendas</t>
  </si>
  <si>
    <t>Cantidad de viviendas iniciadas</t>
  </si>
  <si>
    <t>Cantidad de viviendas entregadas</t>
  </si>
  <si>
    <t>Porcentaje de ejecución de lotes primer timestre</t>
  </si>
  <si>
    <t>Porcentaje de lotes ejecución  segundo timestre</t>
  </si>
  <si>
    <t>Porcentaje de ejecución lotes tercer timestre</t>
  </si>
  <si>
    <t>Porcentaje de ejecución lotes cuarto timestre</t>
  </si>
  <si>
    <t>Monto unitario promedio prespuestado</t>
  </si>
  <si>
    <t>Desviación del monto unitario promedio ejecutado</t>
  </si>
  <si>
    <t>Remodelación de viviendas</t>
  </si>
  <si>
    <t>Porcentaje de ejecución obras primer timestre</t>
  </si>
  <si>
    <t>Porcentaje de ejecución obras segundo timestre</t>
  </si>
  <si>
    <t>Porcentaje de ejecución obras tercer timestre</t>
  </si>
  <si>
    <t>Porcentaje de ejecución obras cuarto timestre</t>
  </si>
  <si>
    <t>Atención a solicitudes de comunitarios</t>
  </si>
  <si>
    <t>Porcentaje de solicitudes atendidas</t>
  </si>
  <si>
    <t>Departamento de Operativos Comunitarios</t>
  </si>
  <si>
    <t>Construcción de viviendas en blocks</t>
  </si>
  <si>
    <t>Construcción de viviendas en madera</t>
  </si>
  <si>
    <t>Reparación de viviendas en block</t>
  </si>
  <si>
    <t>Reparación de viviendas en madera</t>
  </si>
  <si>
    <t>Pintado de casas</t>
  </si>
  <si>
    <t>Cantidad de necesidades identificadas</t>
  </si>
  <si>
    <t>Cantidad de necesidades atendidas</t>
  </si>
  <si>
    <t>Prespuesto unitario promedio planificado</t>
  </si>
  <si>
    <t>Promedio de desviación presupuestaria unitaria</t>
  </si>
  <si>
    <t>Proporción de desviación prespuestaria unitaria</t>
  </si>
  <si>
    <t>Cambio de techos</t>
  </si>
  <si>
    <t>Cambio de pisos de techo por pisos de cemento</t>
  </si>
  <si>
    <t>Remozamiento de canchas</t>
  </si>
  <si>
    <t>Construcción de canchas</t>
  </si>
  <si>
    <t>Construcción de iglesias</t>
  </si>
  <si>
    <t>Reparación de iglesias</t>
  </si>
  <si>
    <t xml:space="preserve">Reparación de clubes </t>
  </si>
  <si>
    <t>Construcción y reparación de comedores</t>
  </si>
  <si>
    <t>Construcción y reparación de hogares de ancianos</t>
  </si>
  <si>
    <t>Reparación y pintura de parques</t>
  </si>
  <si>
    <t>Reparación y pintura de plays</t>
  </si>
  <si>
    <t>Encache de cañadas menores</t>
  </si>
  <si>
    <t>Operativos de limpieza</t>
  </si>
  <si>
    <t>Porcentaje de operativos solicitados atendidos</t>
  </si>
  <si>
    <t>Intervención en la vía pública: señalización policias acostados</t>
  </si>
  <si>
    <t>Prespuesto unitario promedio planificado (m2/m3)</t>
  </si>
  <si>
    <t>Intervención en la vía pública: señalización puentes</t>
  </si>
  <si>
    <t>Intervención en la vía pública: señalización de aceras</t>
  </si>
  <si>
    <t>Intervención en la vía pública: construcción de aceras (metros lineales)</t>
  </si>
  <si>
    <t>Intervención en la vía pública: construcción de contenes (metros lineales)</t>
  </si>
  <si>
    <t>Intervención en la vía pública: construcción de policías acostados</t>
  </si>
  <si>
    <t>Intervención en la vía pública: construcción de badenes</t>
  </si>
  <si>
    <t>Intervención en la vía pública: reparación de puentes peatonales</t>
  </si>
  <si>
    <t>Pintado de infraestructuras edificios</t>
  </si>
  <si>
    <t>Gestión de operativos médicos</t>
  </si>
  <si>
    <t>Gestión de fumigación</t>
  </si>
  <si>
    <t>Gestión de desinfección</t>
  </si>
  <si>
    <t>Asistencia con mano de obra para construcciones</t>
  </si>
  <si>
    <t>Personal necesario para las actividades de la dirección (jornaleros)</t>
  </si>
  <si>
    <t>Cantidad de jornaleros</t>
  </si>
  <si>
    <t>Organigrama institucional de la DPSC reformado</t>
  </si>
  <si>
    <t>Porcentaje de avance de la reforma del organigrama de la DPSC</t>
  </si>
  <si>
    <t>Sistema de Información Gerencial</t>
  </si>
  <si>
    <t>Porcentaje de avance de la estructuración del Sistema de Información Gerencial</t>
  </si>
  <si>
    <t>Identificación Zonas Prioritarias para Levantamientos de Necesidades</t>
  </si>
  <si>
    <t>Porcentaje de avance en la identificación de zonas prioritarias para levantamiento de necesidades</t>
  </si>
  <si>
    <t>Programa de seguimiento y concienciación a las comunidades beneficiarias de la DPSC</t>
  </si>
  <si>
    <t>Porcentaje de avance en la elaboración del programa de seguimiento y concienciación de las comunidades beneficiadas</t>
  </si>
  <si>
    <t>Cantidad de encuentros realizados</t>
  </si>
  <si>
    <t>Elaboración de Plan de Comunicación Interna, Externa y Relaciones Públicas de la DPSC</t>
  </si>
  <si>
    <t>Porcentaje de avance en la elaboración de plan de comunicación interna, externa y relaciones públicas del DPSC</t>
  </si>
  <si>
    <t>Elaboracion del Plan Operativo Anual y Presupuesto 2022</t>
  </si>
  <si>
    <t>Porcentaje de avance en la elaboración de POA y presupuestos 2022</t>
  </si>
  <si>
    <t xml:space="preserve">Dirección de Programas Sociales y Comunitarios (DPSC) </t>
  </si>
  <si>
    <t xml:space="preserve">Dirección de Programas Sociales y Comunitarios </t>
  </si>
  <si>
    <t xml:space="preserve">Reestructuración organizacional </t>
  </si>
  <si>
    <t xml:space="preserve">Revisión e introducción de cambios al organigrama actual </t>
  </si>
  <si>
    <t xml:space="preserve">Yasmina Veras </t>
  </si>
  <si>
    <t>21/1/21</t>
  </si>
  <si>
    <t>Elaboración de manuales de procedimientos</t>
  </si>
  <si>
    <t>Elaboración de manuales de descripciones de funciones y/o puestos</t>
  </si>
  <si>
    <t>18/2/21</t>
  </si>
  <si>
    <t xml:space="preserve">Estimación de la carga laboral del personal </t>
  </si>
  <si>
    <t>25/2/21</t>
  </si>
  <si>
    <t xml:space="preserve">Conformación de brígadas de jornaleros y personal de apoyo externo </t>
  </si>
  <si>
    <t xml:space="preserve">Presentación y socialización de propuesta con Dirección de RR.HH.  </t>
  </si>
  <si>
    <t xml:space="preserve">Envio y aprobación del MAP </t>
  </si>
  <si>
    <t>Creación de un Sistema de Información Gerencial</t>
  </si>
  <si>
    <t xml:space="preserve">Elaboración de metodología de captura, procesamiento y presentación de información </t>
  </si>
  <si>
    <t>25/3/21</t>
  </si>
  <si>
    <t xml:space="preserve">Selección de KPI's y métricas de procesos clave </t>
  </si>
  <si>
    <t xml:space="preserve">Desarrollo y prueba de tableros de información </t>
  </si>
  <si>
    <t xml:space="preserve">Pase a producción </t>
  </si>
  <si>
    <t>15/4/21</t>
  </si>
  <si>
    <t xml:space="preserve">Elaboración de metodología de identificación y selección de zonas prioritarias </t>
  </si>
  <si>
    <t>14/1/21</t>
  </si>
  <si>
    <t xml:space="preserve">Georreferenciación de zonas prioritarias y cruce con mapa de pobreza oficial </t>
  </si>
  <si>
    <t xml:space="preserve">Selección de indicadores de línea base de zonas prioritarias </t>
  </si>
  <si>
    <t>Elaboración de programa de visitas a zonas y comunidades beneficiarias</t>
  </si>
  <si>
    <t xml:space="preserve">Convocatoria y realización de encuentros con líderes comunitarios y beneficiarios </t>
  </si>
  <si>
    <t xml:space="preserve">Elaboración de informes y minutas de los encuentros </t>
  </si>
  <si>
    <t>28/1/21</t>
  </si>
  <si>
    <t>16/12/21</t>
  </si>
  <si>
    <t xml:space="preserve">Elaboración de política de comunicación interna y externa </t>
  </si>
  <si>
    <t>Elaboración de Plan de Comunicaciones y RR.PP. 2021</t>
  </si>
  <si>
    <t xml:space="preserve">Informe de cobertura e impacto mediatico </t>
  </si>
  <si>
    <t>Asesoría externa de planificación y presupuestación</t>
  </si>
  <si>
    <t>17/08/21</t>
  </si>
  <si>
    <t>17/09/21</t>
  </si>
  <si>
    <t xml:space="preserve">Llenado de ficha de plan de proyectos </t>
  </si>
  <si>
    <t>24/08/21</t>
  </si>
  <si>
    <t>Llenado de ficha de plan de indicadores</t>
  </si>
  <si>
    <t>31/08/21</t>
  </si>
  <si>
    <t xml:space="preserve">Llenado de ficha de plan de riesgos </t>
  </si>
  <si>
    <t>Programa de Mejoramiento de Viviendas Vulnerables</t>
  </si>
  <si>
    <t xml:space="preserve">Construcción y/o reparación de viviendas </t>
  </si>
  <si>
    <t>30/12/21</t>
  </si>
  <si>
    <t xml:space="preserve">Construcción Centro de Atención Integral para la Discapacidad CAID - Santo Domingo Este </t>
  </si>
  <si>
    <t xml:space="preserve">Construcción de la Edificación </t>
  </si>
  <si>
    <t xml:space="preserve">Inspección de obras </t>
  </si>
  <si>
    <t>30/12/22</t>
  </si>
  <si>
    <t xml:space="preserve">Equipamiento de instalación física </t>
  </si>
  <si>
    <t xml:space="preserve">Construcción de Escuela Dominical Iglesia Monte de Dios - Colinas del Arroyo II, Santo Domingo Norte </t>
  </si>
  <si>
    <t>Dirección General de Asistencia y Protección Vial</t>
  </si>
  <si>
    <t xml:space="preserve"> Programa de Protección y Asistencia</t>
  </si>
  <si>
    <t>Asistencias y Protección  Vial</t>
  </si>
  <si>
    <t>Kms de cobertura que recorre cada unidad de patrulla de asistencia vial por trimestre</t>
  </si>
  <si>
    <t>Cantidad de talleres de asistencia Vial</t>
  </si>
  <si>
    <t>Unidades de Gruas de asistencia Vial</t>
  </si>
  <si>
    <t>Porcentaje de respuesta de unidades de patrullas de asistencia Vial ofrecidas en no mas de 12 minutos</t>
  </si>
  <si>
    <t>Porcentaje de respuesta de ambulancias de asistencia vial ofrecidas en no mas de 12 minutos</t>
  </si>
  <si>
    <t>Unidades de ambulancias en operación</t>
  </si>
  <si>
    <t>Unidades de Camiones de Extricación en Operación</t>
  </si>
  <si>
    <t xml:space="preserve">Cantidad de asistencias ofrecidas </t>
  </si>
  <si>
    <t>Porcentaje de cumplimiento del plan de capacitacion de Asistencia Vial</t>
  </si>
  <si>
    <t>Puntuación de satisfacción del usuario encuesta MAP</t>
  </si>
  <si>
    <t xml:space="preserve"> Gestión Social Operativa de Asistencia y Control de Tráfico</t>
  </si>
  <si>
    <t xml:space="preserve"> Gestión Social</t>
  </si>
  <si>
    <t>Cantidad de jornadas de gestión social a ser realizadas.</t>
  </si>
  <si>
    <t>Cantidad de personas beneficiadas por Gestión Social</t>
  </si>
  <si>
    <t>Plan de Indicadores 2021</t>
  </si>
  <si>
    <t xml:space="preserve">Avances de Obra / Procesos por comparacion de precios </t>
  </si>
  <si>
    <t xml:space="preserve">Porcentaje de Cumplimiento de avance en el cronograma del proyecto: Rehabilitación del Laboratorio de Mecánica de Suelo del Ministerio de Obras Públicas Y Comunicaciones. </t>
  </si>
  <si>
    <t xml:space="preserve">Porcentaje de Cumplimiento de avance en el cronograma del proyecto:  Remodelacion de pavimentacion Asfaltica. </t>
  </si>
  <si>
    <t xml:space="preserve">Avances de Obra / Procesos por Sorteo cambiado por Adenda. </t>
  </si>
  <si>
    <t xml:space="preserve">Porcentaje de Cumplimiento de avance en el cronograma del proyecto: Remodelaciones en diferentes areas del Ministerio de Obras publicas: </t>
  </si>
  <si>
    <t xml:space="preserve">Especificaciones Tecnicas / Procesos por Sorteo cambiado por Adenda. </t>
  </si>
  <si>
    <t xml:space="preserve">Porcentaje de Cumplimiento de la calidad del proyecto: Remodelaciones en diferentes areas del Ministerio de Obras publicas: </t>
  </si>
  <si>
    <t>Especificaciones Tecnicas / Procesos por Sorteo cambiado por Adenda.</t>
  </si>
  <si>
    <t xml:space="preserve">Especificaciones Tecnicas / Procesos por Sorteo cambiado por Adenda.. </t>
  </si>
  <si>
    <t xml:space="preserve">Especificaciones Tecnicas / Procesos por comparacion de precios </t>
  </si>
  <si>
    <t xml:space="preserve">Porcentaje de Cumplimiento de Calidad del proyecto: Rehabilitación del Laboratorio de Mecánica de Suelo del Ministerio de Obras Públicas Y Comunicaciones. </t>
  </si>
  <si>
    <r>
      <t>m</t>
    </r>
    <r>
      <rPr>
        <vertAlign val="superscript"/>
        <sz val="12"/>
        <color rgb="FF000000"/>
        <rFont val="Avenir Book"/>
        <family val="2"/>
      </rPr>
      <t xml:space="preserve">2 </t>
    </r>
    <r>
      <rPr>
        <sz val="12"/>
        <color rgb="FF000000"/>
        <rFont val="Avenir Book"/>
        <family val="2"/>
      </rPr>
      <t>de mantenimiento preventivo en embellecimiento y limpieza de vias.</t>
    </r>
  </si>
  <si>
    <r>
      <t xml:space="preserve">PORCENTAJE DE SOLUCIONES Y VALIDACIONES </t>
    </r>
    <r>
      <rPr>
        <sz val="12"/>
        <color indexed="8"/>
        <rFont val="Avenir Book"/>
        <family val="2"/>
      </rPr>
      <t xml:space="preserve">SIMPLES </t>
    </r>
    <r>
      <rPr>
        <sz val="12"/>
        <color theme="1"/>
        <rFont val="Avenir Book"/>
        <family val="2"/>
      </rPr>
      <t>ENVIADAS A MINERD EN NO MÁS DE 3 DÍAS LUEGO DE RECIBIDAS</t>
    </r>
  </si>
  <si>
    <r>
      <t xml:space="preserve">PORCENTAJE DE SOLUCIONES Y VALIDACIONES </t>
    </r>
    <r>
      <rPr>
        <sz val="12"/>
        <color indexed="8"/>
        <rFont val="Avenir Book"/>
        <family val="2"/>
      </rPr>
      <t>MEDIAS</t>
    </r>
    <r>
      <rPr>
        <sz val="12"/>
        <color theme="1"/>
        <rFont val="Avenir Book"/>
        <family val="2"/>
      </rPr>
      <t xml:space="preserve"> ENVIADAS A MINERD EN NO MÁS DE 5 DÍAS LUEGO DE RECIBIDAS</t>
    </r>
  </si>
  <si>
    <r>
      <t xml:space="preserve">PORCENTAJE DE SOLUCIONES Y VALIDACIONES </t>
    </r>
    <r>
      <rPr>
        <sz val="12"/>
        <color indexed="8"/>
        <rFont val="Avenir Book"/>
        <family val="2"/>
      </rPr>
      <t>COMPLEJAS</t>
    </r>
    <r>
      <rPr>
        <sz val="12"/>
        <color theme="1"/>
        <rFont val="Avenir Book"/>
        <family val="2"/>
      </rPr>
      <t xml:space="preserve"> ENVIADAS A MINERD EN NO MÁS DE 8 DÍAS LUEGO DE RECIBIDAS</t>
    </r>
  </si>
  <si>
    <r>
      <t xml:space="preserve">PORCENTAJE ENTREGA VALIDACIONES Y SOLUCIONES TÉCNICAS </t>
    </r>
    <r>
      <rPr>
        <sz val="12"/>
        <color indexed="8"/>
        <rFont val="Avenir Book"/>
        <family val="2"/>
      </rPr>
      <t>SIMPLES</t>
    </r>
    <r>
      <rPr>
        <sz val="12"/>
        <color theme="1"/>
        <rFont val="Avenir Book"/>
        <family val="2"/>
      </rPr>
      <t xml:space="preserve"> LUEGO DE RECIBIDAS EN NO MÁS DE 5 DÍAS LABORABLES </t>
    </r>
  </si>
  <si>
    <r>
      <t xml:space="preserve">PORCENTAJE ENTREGA VALIDACIONES Y SOLUCIONES TÉCNICAS </t>
    </r>
    <r>
      <rPr>
        <sz val="12"/>
        <color indexed="8"/>
        <rFont val="Avenir Book"/>
        <family val="2"/>
      </rPr>
      <t>MEDIAS</t>
    </r>
    <r>
      <rPr>
        <sz val="12"/>
        <color theme="1"/>
        <rFont val="Avenir Book"/>
        <family val="2"/>
      </rPr>
      <t xml:space="preserve"> LUEGO DE RECIBIDAS EN NO MÁS DE 7 DÍAS LABORABLES </t>
    </r>
  </si>
  <si>
    <r>
      <t xml:space="preserve">PORCENTAJE ENTREGA VALIDACIONES Y SOLUCIONES TÉCNICAS </t>
    </r>
    <r>
      <rPr>
        <sz val="12"/>
        <color indexed="8"/>
        <rFont val="Avenir Book"/>
        <family val="2"/>
      </rPr>
      <t>COMPLEJAS/PROYECTOS ESPECIALES</t>
    </r>
    <r>
      <rPr>
        <sz val="12"/>
        <color theme="1"/>
        <rFont val="Avenir Book"/>
        <family val="2"/>
      </rPr>
      <t xml:space="preserve"> LUEGO DE RECIBIDAS EN NO MÁS DE 10 DÍAS LABORABLES </t>
    </r>
  </si>
  <si>
    <r>
      <t xml:space="preserve">PORCENTAJE ENTREGA PRESUPUESTO DE SOLUCIONES TÉCNICAS </t>
    </r>
    <r>
      <rPr>
        <sz val="12"/>
        <color indexed="8"/>
        <rFont val="Avenir Book"/>
        <family val="2"/>
      </rPr>
      <t>SIMPLES-MEDIAS</t>
    </r>
    <r>
      <rPr>
        <sz val="12"/>
        <color theme="1"/>
        <rFont val="Avenir Book"/>
        <family val="2"/>
      </rPr>
      <t xml:space="preserve"> LUEGO DE RECIBIDAS EN NO MÁS DE 4 DÍAS LABORABLES </t>
    </r>
  </si>
  <si>
    <r>
      <t xml:space="preserve">PORCENTAJE ENTREGA PRESUPUESTO SOLUCIONES TÉCNICAS </t>
    </r>
    <r>
      <rPr>
        <sz val="12"/>
        <color indexed="8"/>
        <rFont val="Avenir Book"/>
        <family val="2"/>
      </rPr>
      <t>COMPLEJAS/PROYECTOS ESPECIALES</t>
    </r>
    <r>
      <rPr>
        <sz val="12"/>
        <color theme="1"/>
        <rFont val="Avenir Book"/>
        <family val="2"/>
      </rPr>
      <t xml:space="preserve"> LUEGO DE RECIBIDAS EN NO MÁS DE 08 DÍAS LABORABLES </t>
    </r>
  </si>
  <si>
    <r>
      <t xml:space="preserve">PORCENTAJE ENTREGA SOLUCIONES TÉCNICAS ESPECIALES </t>
    </r>
    <r>
      <rPr>
        <sz val="12"/>
        <color indexed="8"/>
        <rFont val="Avenir Book"/>
        <family val="2"/>
      </rPr>
      <t>SIMPLES</t>
    </r>
    <r>
      <rPr>
        <sz val="12"/>
        <color theme="1"/>
        <rFont val="Avenir Book"/>
        <family val="2"/>
      </rPr>
      <t xml:space="preserve"> LUEGO DE VISITA EN CONJUNTO EN NO MÁS DE 12 DÍAS LABORABLES </t>
    </r>
  </si>
  <si>
    <r>
      <t xml:space="preserve">PORCENTAJE ENTREGA SOLUCIONES TÉCNICAS ESPECIALES </t>
    </r>
    <r>
      <rPr>
        <sz val="12"/>
        <color indexed="8"/>
        <rFont val="Avenir Book"/>
        <family val="2"/>
      </rPr>
      <t>MEDIAS</t>
    </r>
    <r>
      <rPr>
        <sz val="12"/>
        <color theme="1"/>
        <rFont val="Avenir Book"/>
        <family val="2"/>
      </rPr>
      <t xml:space="preserve"> LUEGO DE VISITA EN CONJUNTO EN NO MÁS DE 15 DÍAS LABORABLES </t>
    </r>
  </si>
  <si>
    <r>
      <t xml:space="preserve">PORCENTAJE ENTREGA SOLUCIONES TÉCNICAS ESPECIALES </t>
    </r>
    <r>
      <rPr>
        <sz val="12"/>
        <color indexed="8"/>
        <rFont val="Avenir Book"/>
        <family val="2"/>
      </rPr>
      <t>COMPLEJAS/PROYECTOS ESPECIALES</t>
    </r>
    <r>
      <rPr>
        <sz val="12"/>
        <color theme="1"/>
        <rFont val="Avenir Book"/>
        <family val="2"/>
      </rPr>
      <t xml:space="preserve"> LUEGO DE VISITA EN CONJUNTO EN NO MÁS DE 25 DÍAS LABORABLES </t>
    </r>
  </si>
  <si>
    <t>Unidad Operativs de Compras y Contrataciones</t>
  </si>
  <si>
    <t>Dirección de Gestión de Riesgos y Emergencias</t>
  </si>
  <si>
    <t>Unidad Ejecutora de Proyectos Despacho Primera Dama</t>
  </si>
  <si>
    <t>Dirección General de Gerencia de Proyectos</t>
  </si>
  <si>
    <t>Plan de Proyectos 2021</t>
  </si>
  <si>
    <t>Riesgo</t>
  </si>
  <si>
    <t>Acción</t>
  </si>
  <si>
    <t>Plan de Riesgos 2021</t>
  </si>
  <si>
    <t>Oficina Coordinadora General del Fideicomiso RD VIAL</t>
  </si>
  <si>
    <t>Dirección de Inspección y Mantenimiento RD VIAL</t>
  </si>
  <si>
    <t>Mantenimiento de Peajes</t>
  </si>
  <si>
    <t>Porcentaje de estaciones integradas a circuito 24H</t>
  </si>
  <si>
    <t>Director, Encargado electrico</t>
  </si>
  <si>
    <t>Porcentaje de estaciones que cumplen con el Índice de Luminosidad Exterior</t>
  </si>
  <si>
    <t>Porcentaje de estaciones que cumplen con el Índice de Luminosidad Interior</t>
  </si>
  <si>
    <t>Dirección de Operaciones RD VIAL</t>
  </si>
  <si>
    <t>Operaciones de Peajes</t>
  </si>
  <si>
    <t>Director, Coordinador, Formacion Operativa</t>
  </si>
  <si>
    <t>Coordinador, Formacion Operativa, Encargado</t>
  </si>
  <si>
    <t>Porcentaje de horas de operación en línea (Horas)</t>
  </si>
  <si>
    <t>Encargado</t>
  </si>
  <si>
    <t>Dirección de Tecnología de Peajes</t>
  </si>
  <si>
    <t>Tecnología de Peajes</t>
  </si>
  <si>
    <t>Porcentaje de detección correcta de categoría vehicular</t>
  </si>
  <si>
    <t>Director, Encargado Tecnico</t>
  </si>
  <si>
    <t>Porcentaje de lectura electrónica de Paso Rápido</t>
  </si>
  <si>
    <t>Porcentaje de disponibilidad del sistema en estaciones</t>
  </si>
  <si>
    <t>Encargado de Sist.</t>
  </si>
  <si>
    <t>Porcentaje de conectividad estaciones de peaje</t>
  </si>
  <si>
    <t>Porcentaje de cámaras en funcionamiento</t>
  </si>
  <si>
    <t>Dirección de Gestión de Recursos RD VIAL</t>
  </si>
  <si>
    <t>Registros financieros</t>
  </si>
  <si>
    <t>Porcentaje de cumplimiento ejecución presupuestaria</t>
  </si>
  <si>
    <t>Director</t>
  </si>
  <si>
    <t>Analista</t>
  </si>
  <si>
    <t>Dirección de Paso Rápido y Dispositivos Electrónicos RD VIAL</t>
  </si>
  <si>
    <t>Paso Rápido</t>
  </si>
  <si>
    <t>Director, encargado de venta</t>
  </si>
  <si>
    <t>Puntuación de satisfacción de usuario</t>
  </si>
  <si>
    <t>Director, Encargado de servicio</t>
  </si>
  <si>
    <t>Dirección de Mercadeo y Eventos RD VIAL</t>
  </si>
  <si>
    <t>Redes</t>
  </si>
  <si>
    <t>Porcentaje de crecimiento seguidores en redes de  RDVIAL (Facebook, Instagram, Twitter)</t>
  </si>
  <si>
    <t>Encargado Redes</t>
  </si>
  <si>
    <t>Publicidad</t>
  </si>
  <si>
    <t>Porcentaje de cumplimiento colocación publicidad</t>
  </si>
  <si>
    <t>Dirección de Fiscalización RD VIAL</t>
  </si>
  <si>
    <t>Fiscalización de Peajes</t>
  </si>
  <si>
    <t>Porcentaje de cumplimiento cronograma de auditorías</t>
  </si>
  <si>
    <t>Auditores</t>
  </si>
  <si>
    <t>Porcentaje de cumplimiento cronograma de cierre de hallazgos</t>
  </si>
  <si>
    <t>Tiempo promedio de espera peajes (Segundos)</t>
  </si>
  <si>
    <t>Porcentaje de instalaciones que cumplen con el funcionamiento correcto post-instalación (transito electrónico en los peajes)</t>
  </si>
  <si>
    <r>
      <t xml:space="preserve">Índice de efectividad de las Estaciones Grupo I </t>
    </r>
    <r>
      <rPr>
        <sz val="12"/>
        <rFont val="Avenir Book"/>
        <family val="2"/>
      </rPr>
      <t>(Américas, Sánchez, Duarte, 6 Noviembre, Coral 1)</t>
    </r>
  </si>
  <si>
    <r>
      <t>Índice de efectividad de las estaciones Grupo II</t>
    </r>
    <r>
      <rPr>
        <sz val="12"/>
        <color rgb="FFFF0000"/>
        <rFont val="Avenir Book"/>
        <family val="2"/>
      </rPr>
      <t xml:space="preserve"> </t>
    </r>
    <r>
      <rPr>
        <sz val="12"/>
        <rFont val="Avenir Book"/>
        <family val="2"/>
      </rPr>
      <t>(Santiago, Tramo 1, Tramo 2, Tramo 2B, Romana, Coral 2)</t>
    </r>
  </si>
  <si>
    <t xml:space="preserve">Porcentaje de cumplimiento  depósito de recaudos en un máximo de 1 día </t>
  </si>
  <si>
    <t>Porcentaje de cumplimiento tiempo de transferencia recargas Paso Rápido en no más de 2 días</t>
  </si>
  <si>
    <t xml:space="preserve">Porcentaje de cumplimiento  ventas de Paso Rápido (150,000) </t>
  </si>
  <si>
    <t xml:space="preserve">Porcentaje de recargas electrónicas  </t>
  </si>
  <si>
    <t>Estación de Peaje Circunvalación Baní</t>
  </si>
  <si>
    <t>Construcción EP Circunvalación Baní</t>
  </si>
  <si>
    <t>Compras MOPC</t>
  </si>
  <si>
    <t>Luces Led 4 estaciones de Peaje</t>
  </si>
  <si>
    <t>Instalacion luces Led 4 estaciones de Peaje</t>
  </si>
  <si>
    <t>Federico Mena</t>
  </si>
  <si>
    <t>Arturo Martínez</t>
  </si>
  <si>
    <t>Certificacion ISO</t>
  </si>
  <si>
    <t>Puesta en marcha</t>
  </si>
  <si>
    <t>Arturo Martinez</t>
  </si>
  <si>
    <t>Dirección de Fiscalización &amp; Auditoria Interna RD VIAL</t>
  </si>
  <si>
    <t>Alejandro Peralta</t>
  </si>
  <si>
    <t>Robert Columna</t>
  </si>
  <si>
    <t>Accidentes de Tránsito</t>
  </si>
  <si>
    <t>Señalización</t>
  </si>
  <si>
    <t>Luminarias</t>
  </si>
  <si>
    <t>Fernando Fernández</t>
  </si>
  <si>
    <t>Lesiones y Daños del personal</t>
  </si>
  <si>
    <t>Adquisición Uniformes c/cinta reflectiva</t>
  </si>
  <si>
    <t>Cinta antideslizante</t>
  </si>
  <si>
    <t>Equipos de Protección  Personal</t>
  </si>
  <si>
    <t>Eventos climáticos</t>
  </si>
  <si>
    <t>Mantenimiento pararayos</t>
  </si>
  <si>
    <t>Provisión combustible</t>
  </si>
  <si>
    <t>Protección infraestructura</t>
  </si>
  <si>
    <t>Campaña de conscientización</t>
  </si>
  <si>
    <t>Leopoldo Núñez</t>
  </si>
  <si>
    <t>Mobiliario ergonómico</t>
  </si>
  <si>
    <t>Salidas programadas</t>
  </si>
  <si>
    <t>Fraudes o robos</t>
  </si>
  <si>
    <t>Incremento cámaras</t>
  </si>
  <si>
    <t>Eventos especiales o catastróficos</t>
  </si>
  <si>
    <t>Línea de crédito para compensación recaudaciones</t>
  </si>
  <si>
    <t>Rubén Martínez</t>
  </si>
  <si>
    <t>Detenciones en Vías</t>
  </si>
  <si>
    <t>Profundización en causas para establecimiento de planes dirigidos</t>
  </si>
  <si>
    <t>Sarah Atiles</t>
  </si>
  <si>
    <t>Violaciones a los procedimientos establecidos</t>
  </si>
  <si>
    <t>Fortalecimiento  Unidad de Monitoreo (equipamiento tecnológico)</t>
  </si>
  <si>
    <t>Lote de Repuestos (Equipos de Peaje)</t>
  </si>
  <si>
    <t>Lote de Repuestos (Equipos Informáticos)</t>
  </si>
  <si>
    <t>Materiales para Protección Preventiva de Componentes de Peaje</t>
  </si>
  <si>
    <t>Dirección de Servicios Técnicos de Edificaciones</t>
  </si>
  <si>
    <t>Departamento de Inspeccion de Obras privadas</t>
  </si>
  <si>
    <t>Inspecciones</t>
  </si>
  <si>
    <t>Enc. del Departamento de Inspección</t>
  </si>
  <si>
    <t>Porcentaje de visitas de inspección realizadas a Licencias emitidas tres meses antes</t>
  </si>
  <si>
    <t>Cantidad de visitas aleatorias a obras</t>
  </si>
  <si>
    <t>Promedio de Satisfacción de Usuarios de inspecciones por etapa</t>
  </si>
  <si>
    <t>Porcentaje de cumplimiento de inspecciones solicitadas, en un tiempo no mayor de 48 horas</t>
  </si>
  <si>
    <t>Promedio de Satisfacción de usuarios de inspección por quejas y denuncias</t>
  </si>
  <si>
    <t>Porcentaje de solicitudes de Inspección por Quejas y Denuncias respondidas en un plazo no mayor a 30 días laborables.</t>
  </si>
  <si>
    <t xml:space="preserve">Martha Souffront, Paolis Díaz, Reynaldo Calderon David, Sixto De los santos, Jose Enmanuel Castillo, Nelson Norman  Williams </t>
  </si>
  <si>
    <t xml:space="preserve">Equipo consultor, Martha Souffront, Paolis Díaz, Reynaldo Calderon David, Sixto De los santos, Jose Enmanuel Castillo, Nelson Norman  Williams </t>
  </si>
  <si>
    <t>Martha Souffront, Paolis Díaz, Reynaldo Calderon David, Sixto De los santos, Jose Enmanuel Castillo, Nelson Norman  Williams, Equipo Administrador del MEPyD (Luz Patria)</t>
  </si>
  <si>
    <t xml:space="preserve">Martha Souffront, Paolis Díaz, Reynaldo Calderon David, Sixto De los santos, Jose Enmanuel Castillo, Nelson Norman  Williams. (Direcciones , Puentes,Carreteras y Caminos vecinales) </t>
  </si>
  <si>
    <t>Puesta en funcionamiento del Software de Inspección en las regionales Santiago de los Caballeros y San Francisco de Macorís.</t>
  </si>
  <si>
    <t>Adquisición de Computadoras, impresoras y accesorios</t>
  </si>
  <si>
    <t>Enc. Departamento de Inspección</t>
  </si>
  <si>
    <t>Enero 2021</t>
  </si>
  <si>
    <t>Diciembre 2021</t>
  </si>
  <si>
    <t>Departamento de Inspeccion de Obras Privadas</t>
  </si>
  <si>
    <t>No utilización del servicio de Inspecciones por Etapas para las Licencias de Construcción emitidas</t>
  </si>
  <si>
    <t>Seguimiento a las Licencias Emitidas para garantizar que lleven el seguimiento de las inspecciones de todas las etapas constructivas</t>
  </si>
  <si>
    <t>Dirección de Planificación de Inversiones</t>
  </si>
  <si>
    <t>Departamento de Formulación de Proyectos</t>
  </si>
  <si>
    <t>Formulación y Evaluación de Proyectos de Inversión Pública (Identificación del problema, selección de alternativa, objetivos, costos y evaluación del proyecto)</t>
  </si>
  <si>
    <t>Cantidad de proyectos de inversion pública formulados y remitidos al MEPyD.</t>
  </si>
  <si>
    <t>Ing. Miguel A. Logroño Di Vanna</t>
  </si>
  <si>
    <t>Plan Nacional Plurianual de Inversión Pública 2021-2024</t>
  </si>
  <si>
    <t>Matriz conteniendo los proyectos priorizados y programados para un cuatrienio, con actualización cada aňo.</t>
  </si>
  <si>
    <t>Anteproyecto Presupuesto de Inversión Pública del MOPC para el aňo 2021</t>
  </si>
  <si>
    <t>Matriz del Anteproyecto de Presupuesto completada para el año fiscal correspondiente.</t>
  </si>
  <si>
    <t>Plan Operativo Anual (POA) 2021</t>
  </si>
  <si>
    <t>Matriz conteniendo los programas y proyectos que se ejecutarán en el año fiscal programado</t>
  </si>
  <si>
    <t>Análisis de la Demanda y actualización continua de los parámetros utilizados en la evaluación técnico-financiera de los proyectos de inversión pública.</t>
  </si>
  <si>
    <t>Cantidad Estudios Demanda para proyectos de inversión</t>
  </si>
  <si>
    <t>Informe Semestral de la Ejecución Presupuestaria de los proyectos del MOPC para  la Dirección General de Contabilidad Gubernamental.</t>
  </si>
  <si>
    <t xml:space="preserve">Matriz con la ejecución semestral de los proyectos de inversion del MOPC en el formato de la DIGECOB </t>
  </si>
  <si>
    <t>Informes de Cierre de Proyectos de Inversión Pública</t>
  </si>
  <si>
    <t xml:space="preserve">Informes técnicos conteniendo informaciones generales sobre el cierre  del proyeto: Código SNIP, Descripción del proyecto, No. de contrato y adendas, ubicación, beneficiaros, caracteristicas tecnicas, presupuesto, ejecución financiera (cubicaciones, monto ejecutado, monto pagado, monto de cierre, deuda), fotos, etc. </t>
  </si>
  <si>
    <t>Preparar Informe Rendición de Cuentas Anual del MOPC, en coordinación con el Ministerio de la Presidencia.</t>
  </si>
  <si>
    <t>Informe Anual de Rendición de Cuentas entregado en formato físico y digital al MP.</t>
  </si>
  <si>
    <t>RD$75,000.00</t>
  </si>
  <si>
    <t>Departamento de Evaluación de Proyectos</t>
  </si>
  <si>
    <t>Matriz conteniendo los programas y proyectos que se ejecutarán en el año fiscal programado.</t>
  </si>
  <si>
    <t>Registro, Seguimiento y Aplicación en el Sistema SNIP-RD de la ejecución trimestral con el avance físico y financiero de los proyectos de inversión pública del MOPC.</t>
  </si>
  <si>
    <t>Cantidad de proyectos de inversion pública registrados y actualizados en el Sistema SNIP-RD.</t>
  </si>
  <si>
    <t>Procesar las Modificaciones Presupuestarias de los proyectos incluídos en el POA que requieren un incremento o disminución de sus asignaciones presupuestarias.</t>
  </si>
  <si>
    <t>Formularios de Modificaciones Presupuestarias procesados y validados, con el formato requerido por la DGIP y DIGEPRES.</t>
  </si>
  <si>
    <t>Preparación Perfiles Técnicos de los proyectos nuevos del MOPC para su admisibilidad en el Sistema Nacional de Inversión Pública.</t>
  </si>
  <si>
    <t>Proyectos nuevos con informes básicos preparados acorde a las Normas Técnicas del SNIP.</t>
  </si>
  <si>
    <t>RD$150,000.00</t>
  </si>
  <si>
    <t>Departamento Planificación Vial</t>
  </si>
  <si>
    <t xml:space="preserve">Análisis de los Costos de Operación Vehicular (VOC) </t>
  </si>
  <si>
    <t xml:space="preserve">Cantidad de costos analizados por tipo de vehiculos </t>
  </si>
  <si>
    <t>Estimación flujos vehiculares existentes y futuros de los proyectos viales de Construccion y Reconstrucción de la red vial.</t>
  </si>
  <si>
    <t>Demanda vehicular existente y proyectada para los proyectos en carpeta del MOPC.</t>
  </si>
  <si>
    <t>Evaluación económica de los proyectos de inversión pública del área vial (TIR, VAN, B/C)</t>
  </si>
  <si>
    <t>Proyectos viales evaluados con análisis sistema flujo de tráfico</t>
  </si>
  <si>
    <t>Informaciones básicas del sistema de red vial (alternativas técnicas factibles y evaluadas)</t>
  </si>
  <si>
    <t>Parametros del sistema de la red vial actualizados.</t>
  </si>
  <si>
    <t>Perfiles técnicos - económicos de los proyectos de inversión del MOPC.</t>
  </si>
  <si>
    <t>Departamento Concesiones y Permisos</t>
  </si>
  <si>
    <t xml:space="preserve">Informe sobre  procesos de excavaciones y accesos en las vías públicas </t>
  </si>
  <si>
    <t xml:space="preserve">Coordinación, aprobacion y/o rechazo de los permisos para excavaciones en las vías públicas </t>
  </si>
  <si>
    <t>Informe Trimestral  las etapas de Operación y Mantenimiento de los Proyectos Concesionados en Régimen de Peaje</t>
  </si>
  <si>
    <t>Informe  trimestral  de las actividades realizadas acorde al Reglamento de las etapas de  Operación y Mantenimiento de los Proyectos Concesionados en Régimen de Peaje.</t>
  </si>
  <si>
    <t xml:space="preserve">Revisar y canalizar las solicitudes de accesos en las intersecciones de las vías concesionadas. </t>
  </si>
  <si>
    <r>
      <t xml:space="preserve">Informe sobre inspección técnica, </t>
    </r>
    <r>
      <rPr>
        <sz val="12"/>
        <color rgb="FF000000"/>
        <rFont val="Bookman Old Style"/>
        <family val="1"/>
      </rPr>
      <t>especificando la decisión de la institución, acorde al cumplimiento de las especificaciones técnicas del Manual de Operación y Mantenimiento de las vías concesionadas.</t>
    </r>
  </si>
  <si>
    <t>Seguimiento a las operaciones registradas en el sistema de peaje de las carreteras concesionadas Santo Domingo–Cruce Rincón de Molinillos (Samaná) y Boulevard Turístico del Atlántico, con el objetivo de validar las informaciones sobre el recaudo del peaje registrado en las cuatro (4) estaciones.</t>
  </si>
  <si>
    <t>Revisión del registro de las recaudaciones de las cuatro (4) estaciones de peaje en las Carreteras Concesionadas.</t>
  </si>
  <si>
    <t>Revisión trimestral del IMG (Ingreso Mínimo Garantizado) de los proyectos concesionados carreteras Santo Domingo-Cruce de Rincón de Molinillos (ADN) y Boulevard Turístico del Atlántico (BTA).</t>
  </si>
  <si>
    <t>Informe  Trimestral  del IMG de los Proyectos Concesionados en Régimen de Peaje</t>
  </si>
  <si>
    <t>Departamento Administración y Evaluación de Pavimentos</t>
  </si>
  <si>
    <t>Inventario de la Red de Carreteras a nivel nacional</t>
  </si>
  <si>
    <t>Registro y actualizacion del inventario de la red vial del pais.</t>
  </si>
  <si>
    <t>Recomendar las políticas para el mantenimiento y rehabilitación de obras viales, indicando las prioridades correspondientes.</t>
  </si>
  <si>
    <t>Informe de las evaluaciones periódicas de políticas de Mantenimiento, Rehabilitación y Reconstrucción de las carreteras analizadas, en términos técnicos y económicos.</t>
  </si>
  <si>
    <t>Proporcionar los Volúmenes vehiculares en TMDA (Tránsito Medio Diario Anual en veh/día) para tramos de carreteras, clasificados por tipos de vehículos, medidos con contadores de tráfico MSC3000.</t>
  </si>
  <si>
    <t>Registro del volumen promedio diario de la red de carreteras por dirección o calzada, clasificación de vehículos, volumen máximo horario promedio del tráfico, entre otros.</t>
  </si>
  <si>
    <t>Medición de la rugosidad, fricción, relevamiento y análisis de fallas de las superficies pavimentadas en carreteras y pistas de aterrizaje para su evaluación estructural y establecer políticas de mejora superficial de las vías, tales como refuerzos, tratamientos de superficiales y ordenamiento vial.</t>
  </si>
  <si>
    <r>
      <t>Informe de evaluación funcional de la red de carreteras y pistas de aterrizaje, utilizando el Índice de Rugosidad (o Regularidad) Internacional (IRI), como parámetro para valorar la rugosidad y reflejar el confort y seguridad de los usuarios.</t>
    </r>
    <r>
      <rPr>
        <sz val="12"/>
        <color rgb="FF000000"/>
        <rFont val="Bookman Old Style"/>
        <family val="1"/>
      </rPr>
      <t xml:space="preserve"> </t>
    </r>
  </si>
  <si>
    <t>Departamento de Gestión Ambiental y Riesgos</t>
  </si>
  <si>
    <t>Gestionar el Permiso /Licencia ambiental de los proyectos, obras e infraestructuras que realice el MOPC, que afecte de alguna manera el ambiente y los recursos naturales</t>
  </si>
  <si>
    <t>Cantidad Permisos y Licencias Ambientales aprobadas</t>
  </si>
  <si>
    <t xml:space="preserve">Plan de Manejo Ambiental y Seguimiento al cumplimiento dentro del proceso de construcción del proyecto. </t>
  </si>
  <si>
    <t>Informe periódico de inspección  a las obras en ejecución</t>
  </si>
  <si>
    <t>Vigilar el cumplimiento de las especificaciones técnicas de aquellos elementos que contribuyan a mitigar los impactos ambientales y la gestión de riesgos en las obras ejecutadas por el MOPC</t>
  </si>
  <si>
    <t>% Cumplimiento plan institucional de gestión de riesgos.</t>
  </si>
  <si>
    <t>Identificación de Autorizaciones Ambientales especificadas en los TDRs emitidas por MIMARENA</t>
  </si>
  <si>
    <t>Tasa de actualización de mapa nacional de riesgos y vulnerabilidad de infraestructuras.</t>
  </si>
  <si>
    <t>Dirección de Tecnologías de Información y Comunicacióm</t>
  </si>
  <si>
    <t>Comunicación COMIPOL Asistencia Vial y Expansión 911</t>
  </si>
  <si>
    <t>Instalación y Configuración de Nuevas Antenas y Repetidores</t>
  </si>
  <si>
    <t>Adquisición de Parlantes para unidades de Emergencia</t>
  </si>
  <si>
    <t>Adquisición de Radios de Comunicaciones</t>
  </si>
  <si>
    <t>CompTIA A+, CompTIA Security+, CompTIA Network+</t>
  </si>
  <si>
    <t>Crear flujo de proceso</t>
  </si>
  <si>
    <t>Implementar sofware de digitalización de documentos</t>
  </si>
  <si>
    <t>Implementar repositorio de documentos</t>
  </si>
  <si>
    <t>Instalación equipos de digitalización y procesamiento</t>
  </si>
  <si>
    <t>Implementar Data Display de documentos</t>
  </si>
  <si>
    <t>Implementar Data Entry Actividades con la comunidad, para el área de Documentación</t>
  </si>
  <si>
    <t>Desarrollo e implementación en el área de comunicaciones</t>
  </si>
  <si>
    <t>Desarrollo e implementación del módulo de solicitud en los departamentos que solicitan equipos</t>
  </si>
  <si>
    <t>Desarrollo e implementación Módulo de Presupuesto</t>
  </si>
  <si>
    <t>Integración de todos los Sistemas con SIGOE</t>
  </si>
  <si>
    <t>Desarrollo e Implementación Módulo Legal</t>
  </si>
  <si>
    <t>Capacitación Alta Gerencia</t>
  </si>
  <si>
    <t>Capacitación Personal Técnico</t>
  </si>
  <si>
    <t>Proyecto de Digitalización de Documentos</t>
  </si>
  <si>
    <t>MOPC SOCIAL</t>
  </si>
  <si>
    <t>Sistema de Control de Equipos de Comunicación (SICEC)</t>
  </si>
  <si>
    <t>Sistema de Gestión de Obras del Estado (SIGOE)</t>
  </si>
  <si>
    <t>Departamento de Administración de Proyectos TIC</t>
  </si>
  <si>
    <t>Diohani Calvo</t>
  </si>
  <si>
    <t>Miguel Paredes</t>
  </si>
  <si>
    <t>Alexis Castro</t>
  </si>
  <si>
    <t>31/9/21</t>
  </si>
  <si>
    <t>Departamento de Desarrollo e Implementación de Sistemas</t>
  </si>
  <si>
    <t>Integración de todas las base de datos de servicios relacionados con las obras y los contratistas</t>
  </si>
  <si>
    <t>Migración a una versión web (Módulo de control del AC-30)</t>
  </si>
  <si>
    <t>Migración a una versión web (Back Office)</t>
  </si>
  <si>
    <t>Desarrollo de una versión SPA</t>
  </si>
  <si>
    <t>Implementación de plantillas para la generación, aprobación de oficios, firma digital</t>
  </si>
  <si>
    <t>Completar la implementación del Sistema que gestiona los flujos de procesos de compras</t>
  </si>
  <si>
    <t>Cambio de la línea gráfica de los portales y servicios del MOPC de cara al ciudadano</t>
  </si>
  <si>
    <t>Implementación módulo de Inspección</t>
  </si>
  <si>
    <t>Desarrollo de reportes de indicadores, informes de estudios probetas y proceso de notificaciones</t>
  </si>
  <si>
    <t>Cluster de Hiperconvergencia (Servidores, Almacenamiento, Procesamiento) Etapa 1</t>
  </si>
  <si>
    <t>Instalación Sistema UPS</t>
  </si>
  <si>
    <t>Enlaces &amp; Conectividad</t>
  </si>
  <si>
    <t>Climatización y Monitoreo Ambiental</t>
  </si>
  <si>
    <t>Detección y Supresión de Incendios</t>
  </si>
  <si>
    <t>Licenciamiento Servidores Aplicaciones</t>
  </si>
  <si>
    <t>Data Ware House and Business Intelligence</t>
  </si>
  <si>
    <t>Sistema de Control de Asfalto</t>
  </si>
  <si>
    <t>Sistema de Control de Combustible, Maquinarias y Equipos (SISVEM)</t>
  </si>
  <si>
    <t>Sistema de Digitalización de Documentos</t>
  </si>
  <si>
    <t>Sistema de Gestión de Oficios y Firma Digital</t>
  </si>
  <si>
    <t>Sistema de Compra y Contrataciones</t>
  </si>
  <si>
    <t>Cambio del Look &amp; Feel de los portales Web</t>
  </si>
  <si>
    <t>Sistema Gestión de Edificaciones privadas SIEP</t>
  </si>
  <si>
    <t>Sistema de Reportes de Indicadores</t>
  </si>
  <si>
    <t>Proyecto Data Center</t>
  </si>
  <si>
    <t>Licenciamiento de SW</t>
  </si>
  <si>
    <t>Departamento de Operaciones TIC</t>
  </si>
  <si>
    <t>Alexis Castro/Fernando Leonor</t>
  </si>
  <si>
    <t>Jose Medina</t>
  </si>
  <si>
    <t>Licenciamiento Aplicaciones Usuarios</t>
  </si>
  <si>
    <t>Instalación y Configuración de Routers y Firewalls con sus licenciamientos (Etapa 1)</t>
  </si>
  <si>
    <t>Compra de Computadoras de Escritorio que incluye plan de mantenimiento y Renovación</t>
  </si>
  <si>
    <t>Compra de Laptops</t>
  </si>
  <si>
    <t>Adquisición de Impresoras</t>
  </si>
  <si>
    <t>Consumibles de Impresoras Multifuncionales</t>
  </si>
  <si>
    <t>Implementar Sistema de Administración para Impresiones</t>
  </si>
  <si>
    <t>Dotar técnicos de herramientas para soporte de Hardware</t>
  </si>
  <si>
    <t>Implementación completo de Seguridad de Información (NOC, SOC, Antivirus, Anti Malware, Anti Spam, IPS, IDS, DLP, Firewall UTM, Web Filtering)</t>
  </si>
  <si>
    <t>Implementación Sistema CCTC y Control de Acceso, Dirección de Tecnología</t>
  </si>
  <si>
    <t>1/21/19</t>
  </si>
  <si>
    <t>Rolando Garcia</t>
  </si>
  <si>
    <t>Diohani Calvo/Jose Medina</t>
  </si>
  <si>
    <t>Proyecto Interconexión Ayudantías</t>
  </si>
  <si>
    <t>Adquisición de Desktops</t>
  </si>
  <si>
    <t>Impresión Administrada</t>
  </si>
  <si>
    <t>Mantenimiento y Consumible Impresoras</t>
  </si>
  <si>
    <t>Sistema Administración de Impresoras</t>
  </si>
  <si>
    <t>Tech Tools</t>
  </si>
  <si>
    <t>Suite de Seguridad de Información</t>
  </si>
  <si>
    <t>Vigilancia Perimetral</t>
  </si>
  <si>
    <t>Departamento de Seguridad y Monitoreo TIC</t>
  </si>
  <si>
    <t>Departamento de Administración de Servicios TIC</t>
  </si>
  <si>
    <t>Dirección de Tecnologías de Información y Comunicación</t>
  </si>
  <si>
    <t xml:space="preserve">Martha Souffront.
 Paolis Díaz.
 Reynaldo Calderon 
 Sixto De los santos.
 Nelson Norman W.           Jose Enmanuel Castillo </t>
  </si>
  <si>
    <t>20/07/2021</t>
  </si>
  <si>
    <t>26/07/2021</t>
  </si>
  <si>
    <t>18/10/2021</t>
  </si>
  <si>
    <t>25/10/2021</t>
  </si>
  <si>
    <t>25/11/2021</t>
  </si>
  <si>
    <t>$2.200.000</t>
  </si>
  <si>
    <t>22/11/2021</t>
  </si>
  <si>
    <t>22/03/2021</t>
  </si>
  <si>
    <t>06/12/2021</t>
  </si>
  <si>
    <t xml:space="preserve">    Retraso en la selección del personal que conformara las brigadas </t>
  </si>
  <si>
    <t>Enviar solicitud con tiempo de antelacion</t>
  </si>
  <si>
    <t xml:space="preserve">Martha Souffront
Paolis Díaz
Reynaldo Calderon David
Sixto De los santos 
Jose Enmanuel Castillo           Nelson Norman  Williams </t>
  </si>
  <si>
    <t xml:space="preserve">    Retraso en la contratacion del consultor que tendra a su cargo la actualizacion de Plan.        No recibir el borrador en el tiempo acordado el borrador.</t>
  </si>
  <si>
    <t xml:space="preserve">Pre seleccionar varias opciones de posibles consultores.    Dar seguimiento a la contratacion del consultor por parte del BID.               Establecer holgura de tiempo para posibles entregas en la fecha acordada.                            </t>
  </si>
  <si>
    <t xml:space="preserve">Martha Souffront
Paolis Díaz
Reynaldo Calderon David
Jose Enmanuel 
Nelson Norman  Williams          Sixto De los santos </t>
  </si>
  <si>
    <t xml:space="preserve">Retraso en las actividades para la elaboracion del plan. </t>
  </si>
  <si>
    <t>Dar seguimiento a los entregables y las fechas por parte del consultor.</t>
  </si>
  <si>
    <t xml:space="preserve">Martha Souffront        Paolis Díaz                   Jose Enmanuel            Reynaldo Calderon David
Sixto De los santos 
Nelson Norman  Williams        </t>
  </si>
  <si>
    <t>Falta de revision del plan por parte de los consultores.</t>
  </si>
  <si>
    <t>Dar seguimiento a los consultores para que verifiquen el plan contra terremotos del COE.</t>
  </si>
  <si>
    <t>Equipo Consultor         Martha Souffront
 Paolis Díaz
 Reynaldo Calderon David
 Sixto De los santos 
 Nelson Norman  Williams                                                 Jose Enmanuel Castillo</t>
  </si>
  <si>
    <t>Retraso en las reuniones de seguimiento con las areas operativas.</t>
  </si>
  <si>
    <t>Enviar a tiempo la convocatoria de reunion para captar informacion.  Conscientizar  a los directivos de las areas operativas sobre la importancia de la elaboracion de este protocolo</t>
  </si>
  <si>
    <t xml:space="preserve">Equipo Consultor        Martha Souffront
 Paolis Díaz
 Reynaldo Calderon David
 Sixto De los santos 
Jose Enmanuel Castillo                 Nelson Norman  Williams </t>
  </si>
  <si>
    <t>Atraso en las reuniones de avance el tiempo pre establecido con los consultores.</t>
  </si>
  <si>
    <t>Enviar con tiempo de antelacion las convocatorias para reunion de seguimiento.</t>
  </si>
  <si>
    <t>Equipo Consultor         Martha Souffront
 Paolis Díaz
 Reynaldo Calderon David
 Sixto De los santos   Nelson Norman  Williams                      Jose Enmanuel Castillo</t>
  </si>
  <si>
    <t xml:space="preserve">Retraso en las actividades para la elaboracion del protocolo. </t>
  </si>
  <si>
    <t xml:space="preserve"> Martha Souffront
 Paolis Díaz
 Reynaldo Calderon David
 Sixto De los santos 
 Brenda Mancebo        Jose Enmanuel Castillo                    Nelson Norman  Williams </t>
  </si>
  <si>
    <t>No realizacion de la capacitacion en la fecha pre establecida</t>
  </si>
  <si>
    <t xml:space="preserve">Dar seguimiento a los consultores para que se realice la capacitacion enel tiempo pre establecido </t>
  </si>
  <si>
    <t xml:space="preserve"> Martha Souffront
 Paolis Díaz
 Reynaldo Calderon David
 Sixto De los santos 
 Jose Enmanuel Castillo                   Nelson Norman  Williams </t>
  </si>
  <si>
    <t>Falta de recursos para la elaboracion y entraga de las señaleticas.</t>
  </si>
  <si>
    <t>Dar seguimiento y apoyo al proceso de adquisicion de recursos para la elaboracion de las señaleticas.</t>
  </si>
  <si>
    <t xml:space="preserve"> Martha Souffront
 Paolis Díaz
 Reynaldo Calderon David
 Sixto De los santos 
Jose Enmanuel Castillo                                                            Nelson Norman  Williams </t>
  </si>
  <si>
    <t xml:space="preserve">Falta de insumos y de personal para su colocacion. </t>
  </si>
  <si>
    <t>Coordinar a tiempo con la Direccion de planta fisica para el personal de apoyo.</t>
  </si>
  <si>
    <t xml:space="preserve"> Martha Souffront
 Paolis Díaz
 Reynaldo Calderon David
 Sixto De los santos 
Jose Enmanuel Castillo      Nelson Norman  Williams </t>
  </si>
  <si>
    <t>Falta de coordinacion en la planificacion del simulacro.</t>
  </si>
  <si>
    <t>Coordinar a tiempo con todas las direcciones del MOPC.</t>
  </si>
  <si>
    <t xml:space="preserve"> Martha Souffront
 Paolis Díaz
 Reynaldo Calderon David
 Sixto De los santos 
 Jose Enmanuel Castillo                  Nelson Norman  Williams </t>
  </si>
  <si>
    <t>Imposibilidad de viajar al interior por falta insumos para el viaje.</t>
  </si>
  <si>
    <t>Realizar solicitud de insumos con tiempo de antelacion.</t>
  </si>
  <si>
    <t xml:space="preserve"> Martha Souffront
 Paolis Díaz
 Reynaldo Calderon David
 Sixto De los santos   Jose Enmanuel Castillo                         Nelson Norman  Williams </t>
  </si>
  <si>
    <t>Imposibilidad de viajar al interior por falta insumos para su colocacion.</t>
  </si>
  <si>
    <t>Realizar solicitud de los insumos con tiempo de antelacion.</t>
  </si>
  <si>
    <t xml:space="preserve"> Martha Souffront
 Paolis Díaz
 Reynaldo Calderon David
 Sixto De los santos 
Jose Enmanuel Castillo</t>
  </si>
  <si>
    <t>Falta de coordinacion y la planificacion de la capacitacion.</t>
  </si>
  <si>
    <t>Coordinar a tiempo con todas las direcciones del MOPC y los charlistas.</t>
  </si>
  <si>
    <t xml:space="preserve"> Martha Souffront
 Paolis Díaz
 Reynaldo Calderon David
 Sixto De los santos                    Jose Enmanuel Castillo</t>
  </si>
  <si>
    <t>Falta de coordinacion por parte de la Direccion y los departamentos involucrados.</t>
  </si>
  <si>
    <t xml:space="preserve">planificar a tiempo las reuniones que se realizaran con las direcciones que levantaran la informacion. </t>
  </si>
  <si>
    <t xml:space="preserve"> Martha Souffront
 Reynaldo Calderon 
 Sixto De los santos 
 Jose Enmanuel Castillo                  Nelson Norman  Williams </t>
  </si>
  <si>
    <t xml:space="preserve">Falta de personal tecnico capacitado en el area.                           Problemas con el servidor del geoportal </t>
  </si>
  <si>
    <t>Tener un personal tecnico competente para subir informacion obtenida.                          Tener un personal de TI para solucionar problemas en el servidor.</t>
  </si>
  <si>
    <t xml:space="preserve"> Martha Souffront
 Reynaldo Calderon 
 Sixto De los santos 
 Jose Enmanuel Castillo</t>
  </si>
  <si>
    <t>Falta de fondos para impresión y sociabilizacion del ATLAS.</t>
  </si>
  <si>
    <t>Solicitar los recursos con antelacion según fecha de entrega.</t>
  </si>
  <si>
    <t>Martha Souffront
 Reynaldo Calderon David
 Sixto De los santos 
 Jose Enmanuel Castillo</t>
  </si>
  <si>
    <t>Falta de coordinacion por parte de la Direccion y la MEPyD.</t>
  </si>
  <si>
    <t>Coordinar con antelacion las capacitaciones según fecha limite de realizacion.</t>
  </si>
  <si>
    <t xml:space="preserve"> Martha Souffront
 Paolis Díaz
 Reynaldo Calderon David
 Sixto De los santos 
 Jose Enmanuel Castillo                                                            Nelson Norman  Williams              Equipo Administrador del   MEPyD. (Luz Patria).</t>
  </si>
  <si>
    <t>Falta de coordinacion con las direcciones tecnicas y direcciones provinciales para la identificacion de los capturistas.</t>
  </si>
  <si>
    <t>Planificar a tiempo con las areas involucradas la selección de los capturistas según fecha de entrega de lista.</t>
  </si>
  <si>
    <t>Falta de coordinacion con el MEPyD para realizacion de la capacitacion.</t>
  </si>
  <si>
    <t>Planificar a tiempo con el MEPyD la capacitacion de los capturistas.</t>
  </si>
  <si>
    <t xml:space="preserve"> Martha Souffront
 Paolis Díaz
 Reynaldo Calderon David
 Sixto De los santos 
 Jose Enmanuel Castillo                                                            Nelson Norman  Williams              Equipo Administrador del   MEPyD. (Luz Patria)</t>
  </si>
  <si>
    <t>No recibir la lista del personal designado como capturista por parte de las direcciones.</t>
  </si>
  <si>
    <t xml:space="preserve">Solicitar con tiempo de antelacion las informaciones requeridas de los capturistas. </t>
  </si>
  <si>
    <t>Falta de coordinacion con las Direcciones del MOPC. La actualizacion de los catalogos.</t>
  </si>
  <si>
    <t>Solicitar y coordinar con tiempo de antelacion la actualizacion de los catalogos.</t>
  </si>
  <si>
    <t xml:space="preserve"> Martha Souffront
 Paolis Díaz
 Reynaldo Calderon David
 Sixto De los santos 
 Jose Enmanuel Castillo                                                            Nelson Norman  Williams </t>
  </si>
  <si>
    <t>Ausencia de reportes de daños, ante la activacion de la plataforma SIRED.</t>
  </si>
  <si>
    <t>Recopilar toda la informacion de los daños en el campo en la plataforma SIRED, de manera tecnica y profecional.</t>
  </si>
  <si>
    <t>Falta de coordinacion con las diferentes areas del MOPC para levantar informacion</t>
  </si>
  <si>
    <t>Coordinar con tiempo de antelacion conlos departamentos para levantar informacion a tiempo según fecha de entrega.</t>
  </si>
  <si>
    <t>Falta de informacion util para realizar diagnostico</t>
  </si>
  <si>
    <t>verificar la informacion con la que contamos, para realizar diagnostico.</t>
  </si>
  <si>
    <t>Falta de coordinacion con las demas direcciones para socializacion.</t>
  </si>
  <si>
    <t>Coordinar con tiempo de antelacion para socializacion del Plan.</t>
  </si>
  <si>
    <t>Falta de acciones y coordinacion para la solicitud por parte de DIGRE</t>
  </si>
  <si>
    <t>Dar seguimiento a la solicitud para enviarla en la fecha correspondiente.</t>
  </si>
  <si>
    <t>Ausencia de personal y de equipos para realizar el estudio.</t>
  </si>
  <si>
    <t>Dar segumiento al personal que realizara el estudio, y ayudarlos a gestionar cualquier equipo que haga falta para el estudio.</t>
  </si>
  <si>
    <t xml:space="preserve"> Martha Souffront
 Paolis Díaz
 Reynaldo Calderon David
 Sixto De los santos Jose Enmanuel Castillo                                                            Nelson Norman  Williams         Equipo de ONESVIE</t>
  </si>
  <si>
    <t xml:space="preserve">Retraso en la entrega del informe por parte de la institucion evaluadora. </t>
  </si>
  <si>
    <t>Dar segumiento a la realizacion del informe para que sea entregado en la fecha correspondiente.</t>
  </si>
  <si>
    <t xml:space="preserve"> Martha Souffront
 Paolis Díaz
 Reynaldo Calderon David
 Sixto De los santos                Jose Enmanuel Castillo                                                            Nelson Norman  Williams </t>
  </si>
  <si>
    <t xml:space="preserve">Falta de Gestion para la motivacion de las recomendaciones. </t>
  </si>
  <si>
    <t xml:space="preserve">Dar seguimiento a las autoridades para que puedan llevar a cabo las recomendaciones dadas, en los plazos pre establecidos. </t>
  </si>
  <si>
    <t>Falta de Gestion para la capacitacion.</t>
  </si>
  <si>
    <t>Dar seguimiento al plan de capacitacion y la fecha para gestionar la capacitacion con tiempo de antelacion.</t>
  </si>
  <si>
    <t xml:space="preserve"> Martha Souffront
 Paolis Díaz
Reynaldo Calderon David
 Sixto De los santos 
 Jose Enmanuel Castillo                                                            Nelson Norman  Williams </t>
  </si>
  <si>
    <t>Falta de Gestion para la conformacion de brigadas.</t>
  </si>
  <si>
    <t xml:space="preserve">Dar seguimiento a la lista de los representantes de la brigada de emergencia en las provinciales. </t>
  </si>
  <si>
    <t xml:space="preserve">Falta de coordinacion para relizar levantamiento. </t>
  </si>
  <si>
    <t xml:space="preserve">Dar seguimiento a la coordinacion para solicitar a tiempo el levantamiento. </t>
  </si>
  <si>
    <t>Falta de coordinacion con las demas direcciones para presentar el proyecto.</t>
  </si>
  <si>
    <t>Dar seguimiento a la coodinacion para la presentacion a las autoridades según fecha pre establecida.</t>
  </si>
  <si>
    <t xml:space="preserve"> Martha Souffront
 Paolis Díaz
 Reynaldo Calderon David
 Sixto De los santos                    Jose Enmanuel Castillo                                                            Nelson Norman  Williams </t>
  </si>
  <si>
    <t>Falta de personal calificado para su elaboracion.</t>
  </si>
  <si>
    <t>Identificar con tiempo de antelacion el personal pertinente que trabajara este plan.</t>
  </si>
  <si>
    <t xml:space="preserve">Falta de coordinacion con las demas direcciones para enriquecer el plan </t>
  </si>
  <si>
    <t>Dar seguimiento a la coodinacion para la socializacion del plan.</t>
  </si>
  <si>
    <t xml:space="preserve"> Martha Souffront
Paolis Díaz
 Reynaldo Calderon David
 Sixto De los santos 
Jose Enmanuel Castillo                                                            Nelson Norman  Williams </t>
  </si>
  <si>
    <t>Falta de coordinacion con las demas areas.</t>
  </si>
  <si>
    <t>Dar seguimiento para compartir el documento en fecha pre establecidas.</t>
  </si>
  <si>
    <t xml:space="preserve"> Martha Souffront
 Paolis Díaz
 Reynaldo Calderon David
 Sixto De los santos 
 Mendez                                         Jose Enmanuel Castillo                                                            Nelson Norman  Williams </t>
  </si>
  <si>
    <t>falta de coordinacion para las reuniones de seguimiento.</t>
  </si>
  <si>
    <t>Dar seguimiento a las reuniones con las areas tecnicas operativas, según tiempo pre establecida.</t>
  </si>
  <si>
    <t xml:space="preserve"> Martha Souffront
 Paolis Díaz
 Reynaldo Calderon David
 Sixto De los santos 
 Mendez                                           Jose Enmanuel Castillo                                                            Nelson Norman  Williams             (Direcciones , Puentes,Carreteras y Caminos vecinales) </t>
  </si>
  <si>
    <t xml:space="preserve">Retraso en la elaboracion del informe por parte de la direccion.          </t>
  </si>
  <si>
    <t>Dar seguimiento a la elaboracion del informe según fecha pre establecida.</t>
  </si>
  <si>
    <t xml:space="preserve"> Martha Souffront
 Paolis Díaz
 Reynaldo Calderon David
 Sixto De los santos 
 Mendez                                          Jose Enmanuel Castillo                                                            Nelson Norman  Williams             (Direcciones , Puentes,Carreteras y Caminos vecinales) </t>
  </si>
  <si>
    <t>Dirección de Recursos Humanos</t>
  </si>
  <si>
    <t>Departamento de Registro y Control</t>
  </si>
  <si>
    <t>Sección de Expedientes</t>
  </si>
  <si>
    <t>Departamento de Reclutamiento y Selección</t>
  </si>
  <si>
    <t>Departamento de Evaluación y Capacitación</t>
  </si>
  <si>
    <t>Departamento de Relaciones Laborales y Sociales</t>
  </si>
  <si>
    <t>Reajuste Salarial</t>
  </si>
  <si>
    <t>Porcentaje de empleados beneficiados con ajuste salarial</t>
  </si>
  <si>
    <t>Registro y Control de Información de los empleados de MOPC</t>
  </si>
  <si>
    <t>Porcentaje de expedientes actualizados</t>
  </si>
  <si>
    <t>Porcentaje de expedientes registrados en el sistema RRHH</t>
  </si>
  <si>
    <t>Concurso Público</t>
  </si>
  <si>
    <t>Porcentaje de plazas cubiertas</t>
  </si>
  <si>
    <t>Porcentaje de empleados normalizados en el sistema de carrera administrativa</t>
  </si>
  <si>
    <t>Porcentaje de evaluaciones de desempeño favorables</t>
  </si>
  <si>
    <t xml:space="preserve">Porcentaje de servidores evaluados </t>
  </si>
  <si>
    <t>Nivel de satisfación empleados participantes en la capacitación</t>
  </si>
  <si>
    <t>Porcentaje cumplimiento del programa de capacitación</t>
  </si>
  <si>
    <t>Porcentaje de empleados beneficiados con becas</t>
  </si>
  <si>
    <t>Indice de satisfación de los servidores</t>
  </si>
  <si>
    <t>Dotación de Personal</t>
  </si>
  <si>
    <t>Evaluación del Desempeño por Resultados</t>
  </si>
  <si>
    <t>Plan de Capacitación y Desarrollo</t>
  </si>
  <si>
    <t>Programa de Becas</t>
  </si>
  <si>
    <t>Encuesta de Clima Laboral</t>
  </si>
  <si>
    <t>División de Compensación</t>
  </si>
  <si>
    <t>Programa de Reconocimiento</t>
  </si>
  <si>
    <t>Realizar levantamiento de los procedimientos</t>
  </si>
  <si>
    <t>Valentín Pérez</t>
  </si>
  <si>
    <t>Aplicar encuesta de clima laboral</t>
  </si>
  <si>
    <t>Elaborar propuesta del programa de reconocimiento al mérito</t>
  </si>
  <si>
    <t>Mary Concepción</t>
  </si>
  <si>
    <t>Presentar a la MAE para aprobación</t>
  </si>
  <si>
    <t>Eddy Terrero</t>
  </si>
  <si>
    <t>Realizar analisis de la evaluación del desempeño por resultados y competencia de los servidores calificados (2020)</t>
  </si>
  <si>
    <t>Valentín Pérez/Mary Concepción</t>
  </si>
  <si>
    <t>Revisar los perfiles de cargos</t>
  </si>
  <si>
    <t>Identificar servidores con evaluación sobresaliente</t>
  </si>
  <si>
    <t>Gestionar partida presupuetaria</t>
  </si>
  <si>
    <t>Presentar al Comité Evaluador el Programa</t>
  </si>
  <si>
    <t xml:space="preserve">Otorgar reconocimiento al personal </t>
  </si>
  <si>
    <t>Registrar proceso</t>
  </si>
  <si>
    <t>Plan de Carrera y Desarrollo Profesional</t>
  </si>
  <si>
    <t>Identificar los cargos claves y las competencias técnicas, especialización y de liderazgo que se requieren</t>
  </si>
  <si>
    <t xml:space="preserve"> •Mary Concepción Frias/Valentin Perez
</t>
  </si>
  <si>
    <t>Diseñar plan de sucesión a corto y mediano plazo</t>
  </si>
  <si>
    <t>Valorar el conocimiento y talento del personal, mediante evaluación de desempeño del desempeño      por resultado y/o expediente del empleado.</t>
  </si>
  <si>
    <t>Preparar propuesta plan de carrera</t>
  </si>
  <si>
    <t>Coordinar con subsitema de RSE, diseño evaluación del desempeño por resultado</t>
  </si>
  <si>
    <t>Socializar plan de carrera y desarrollo</t>
  </si>
  <si>
    <t>División de Bienestar Social</t>
  </si>
  <si>
    <t>Programa de Bienestar Laboral Social</t>
  </si>
  <si>
    <t>Diseñar y elaborar el programa de bienestar social laboral</t>
  </si>
  <si>
    <t>Juana Bravo</t>
  </si>
  <si>
    <t>Diseñar Cronograma de actividades del Plan</t>
  </si>
  <si>
    <t>Presentar para validar Cronograma de actividades del Plan</t>
  </si>
  <si>
    <t>Realizar levantamiento de procedimientos</t>
  </si>
  <si>
    <t>Gestionar partida presupuestaria</t>
  </si>
  <si>
    <t>Presentar propuesta a la MAE</t>
  </si>
  <si>
    <t>Socializar programa con titulares y MAE</t>
  </si>
  <si>
    <t>Identificar y contactar organismos públicos y privados  para establecer convenios de cooperación</t>
  </si>
  <si>
    <t>Juana /Valentín Pérez</t>
  </si>
  <si>
    <t>Gestionar la elaboración de convenios  de cooperación con organismos públicos y privados</t>
  </si>
  <si>
    <t>Francesca/Valentin Perez</t>
  </si>
  <si>
    <t>Planificar, Programar y Coordinar actividades del Cronograma del Plan</t>
  </si>
  <si>
    <t>División de Salud Ocupacional</t>
  </si>
  <si>
    <t>Plan de Seguridad y Salud Ocupacional</t>
  </si>
  <si>
    <t>Elaborar Manual de Salud, Seguridad y prevención de riesgo laboral.</t>
  </si>
  <si>
    <t>Realizar campaña de sensibilidad con el personal</t>
  </si>
  <si>
    <t>Francesca/Juana Bravo</t>
  </si>
  <si>
    <t>Coordinar y realizar actividades de prevención</t>
  </si>
  <si>
    <t>Francesca/Juana Bravo/Dispensario Médico</t>
  </si>
  <si>
    <t>Realizar simulacros</t>
  </si>
  <si>
    <t>Francesca/Juana Bravo/Dispensario Médico/Emergencia</t>
  </si>
  <si>
    <t>Solicitar compra de equipos de seguridad</t>
  </si>
  <si>
    <t>Valentín Pérez/Eddy Terrero</t>
  </si>
  <si>
    <t>Medir la eficiencia de la ejecución del programa</t>
  </si>
  <si>
    <t>Incumplimiento en las respuestas a solicitudes de información del historial laboral</t>
  </si>
  <si>
    <t>Digitalización y backup de la información</t>
  </si>
  <si>
    <t xml:space="preserve"> •Lissette  Terrero Feliz
</t>
  </si>
  <si>
    <t>Información no actualizada en las historias laboral del personal</t>
  </si>
  <si>
    <t>Actualizar inventario documental del personal activo</t>
  </si>
  <si>
    <t xml:space="preserve"> •Luchy E. Guzman ferrera
</t>
  </si>
  <si>
    <t>Transferencia expedientes del personal inactivo</t>
  </si>
  <si>
    <t>Inadecuada selección del personal.</t>
  </si>
  <si>
    <t>Establecer las actividades conforme a las disposiciones legales y procedimientos internos.</t>
  </si>
  <si>
    <t>Jaqueline Estevez</t>
  </si>
  <si>
    <t>Falta de coordinación con el Organo Rector el MAP y los integrantes del Jurado, para realizar concursos públicos</t>
  </si>
  <si>
    <t>Ausencia de evaluación de desempeño del colaborador</t>
  </si>
  <si>
    <t>Realizar evaluaciones de desempeño por resultados conforme a los lineamientos del Organo Rector y los Procedimientos estabecidos en la norma</t>
  </si>
  <si>
    <t>Mary Concepcion</t>
  </si>
  <si>
    <t>Evaluaciones de desempeño inadecuadas.</t>
  </si>
  <si>
    <t>Definir acciones y procedimientos que apunten al desarrollo de los servidores</t>
  </si>
  <si>
    <t>Limitados recursos financieros</t>
  </si>
  <si>
    <t>Controlar los gastos de las partidas presupuestarias asignadas a la DRRHH</t>
  </si>
  <si>
    <t>División de Capacitación y Desarrollo</t>
  </si>
  <si>
    <t>Capacitación deficiente e insuficiente</t>
  </si>
  <si>
    <t xml:space="preserve">Revisión, registro y seguimiento trimestral de los resultados arrojados por el  indicador </t>
  </si>
  <si>
    <t xml:space="preserve"> •Mary Concepción Frias
</t>
  </si>
  <si>
    <t>Incumplimiento del programa de beca de diplomados, post-grados y maestrias</t>
  </si>
  <si>
    <t>Establecer criterios de evaluación y seguimiento para el cumplimiento de los planes y programas para el desarrollo del talento humano.</t>
  </si>
  <si>
    <t>Recursos limitados para la ejecución del plan de carrera y desarrollo</t>
  </si>
  <si>
    <t>Establecer criterios de evaluación y seguimiento para el cumplimiento de los planes y programas para el desarrollo profesional y crecimiento laboral del talento humano.</t>
  </si>
  <si>
    <t>Recursos limitados para el desarrollo del programa laboral social</t>
  </si>
  <si>
    <t>Definir actividades de bienestar laboral mediant un cronograma, para mantener un personal comprometido y motivado en el cumplimiento de responsabilidades</t>
  </si>
  <si>
    <t>Incumplimiento del Plan de Salud Ocupaciona</t>
  </si>
  <si>
    <t>Diseñar plan de acción para que el Comité del SISTAP  ejecute las actividades</t>
  </si>
  <si>
    <t>División de Relaciones Laborales</t>
  </si>
  <si>
    <t>Falta de coordinación con el MAP y seguimiento en la ejecución de actividades de medición del clima laboral</t>
  </si>
  <si>
    <t>Implementar el plan de mejora del clima labora</t>
  </si>
  <si>
    <t xml:space="preserve"> •Elsa M. Feliz Perez
</t>
  </si>
  <si>
    <t>Claudia Maria Estrella 
Rosa Mildred Siri</t>
  </si>
  <si>
    <t xml:space="preserve">Rosa Mildre Siri 
Wascar Junior Cuevas </t>
  </si>
  <si>
    <t xml:space="preserve">Obras en Ejecución </t>
  </si>
  <si>
    <t>775,00</t>
  </si>
  <si>
    <t>3.047,00</t>
  </si>
  <si>
    <t xml:space="preserve">Ing. Jean Carlos Rodriguez (MOPC)/ Presidencia </t>
  </si>
  <si>
    <t>Departamento  de Comunicación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</si>
</sst>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64" formatCode="_(&quot;RD$&quot;* #,##0.00_);_(&quot;RD$&quot;* \(#,##0.00\);_(&quot;RD$&quot;* &quot;-&quot;??_);_(@_)"/>
    <numFmt numFmtId="165" formatCode="_(* #,##0.00_);_(* \(#,##0.00\);_(* &quot;-&quot;??_);_(@_)"/>
    <numFmt numFmtId="166" formatCode="_([$RD$-1C0A]* #,##0.00_);_([$RD$-1C0A]* \(#,##0.00\);_([$RD$-1C0A]* &quot;-&quot;??_);_(@_)"/>
    <numFmt numFmtId="167" formatCode="[$-10409]#,##0.00;\-#,##0.00"/>
    <numFmt numFmtId="168" formatCode="&quot;$&quot;#,##0.00"/>
    <numFmt numFmtId="169" formatCode="_(* #,##0_);_(* \(#,##0\);_(* &quot;-&quot;??_);_(@_)"/>
    <numFmt numFmtId="170" formatCode="_(&quot;$&quot;* #,##0.00_);_(&quot;$&quot;* \(#,##0.00\);_(&quot;$&quot;* &quot;-&quot;??_);_(@_)"/>
    <numFmt numFmtId="171" formatCode="[$-10409]#,##0;\-#,##0"/>
    <numFmt numFmtId="172" formatCode="0.0"/>
  </numFmts>
  <fonts count="21" x14ac:knownFonts="1">
    <font>
      <sz val="12"/>
      <color theme="1"/>
      <name val="Calibri"/>
      <family val="2"/>
      <scheme val="minor"/>
    </font>
    <font>
      <sz val="12"/>
      <color theme="1"/>
      <name val="Calibri"/>
      <family val="2"/>
      <scheme val="minor"/>
    </font>
    <font>
      <sz val="10"/>
      <name val="Arial"/>
      <family val="2"/>
    </font>
    <font>
      <sz val="12"/>
      <color rgb="FF000000"/>
      <name val="Avenir Book"/>
      <family val="2"/>
    </font>
    <font>
      <b/>
      <sz val="12"/>
      <color rgb="FF000000"/>
      <name val="Avenir Book"/>
      <family val="2"/>
    </font>
    <font>
      <sz val="12"/>
      <name val="Avenir Book"/>
      <family val="2"/>
    </font>
    <font>
      <b/>
      <sz val="12"/>
      <name val="Avenir Book"/>
      <family val="2"/>
    </font>
    <font>
      <sz val="12"/>
      <color theme="1"/>
      <name val="Avenir Book"/>
      <family val="2"/>
    </font>
    <font>
      <b/>
      <sz val="12"/>
      <color theme="1"/>
      <name val="Avenir Book"/>
      <family val="2"/>
    </font>
    <font>
      <sz val="11"/>
      <color rgb="FF000000"/>
      <name val="Calibri"/>
      <family val="2"/>
      <scheme val="minor"/>
    </font>
    <font>
      <b/>
      <sz val="14"/>
      <color theme="1"/>
      <name val="Avenir Book"/>
      <family val="2"/>
    </font>
    <font>
      <vertAlign val="superscript"/>
      <sz val="12"/>
      <color rgb="FF000000"/>
      <name val="Avenir Book"/>
      <family val="2"/>
    </font>
    <font>
      <sz val="12"/>
      <color indexed="8"/>
      <name val="Avenir Book"/>
      <family val="2"/>
    </font>
    <font>
      <sz val="12"/>
      <color rgb="FF212121"/>
      <name val="Avenir Book"/>
      <family val="2"/>
    </font>
    <font>
      <sz val="12"/>
      <color rgb="FFFF0000"/>
      <name val="Avenir Book"/>
      <family val="2"/>
    </font>
    <font>
      <sz val="11"/>
      <name val="Calibri"/>
      <family val="2"/>
    </font>
    <font>
      <sz val="12"/>
      <color rgb="FF000000"/>
      <name val="Bookman Old Style"/>
      <family val="1"/>
    </font>
    <font>
      <sz val="12"/>
      <name val="Bookman Old Style"/>
      <family val="1"/>
    </font>
    <font>
      <sz val="12"/>
      <name val="Avenir Book"/>
    </font>
    <font>
      <b/>
      <sz val="12"/>
      <name val="Avenir Book"/>
    </font>
    <font>
      <b/>
      <sz val="12"/>
      <color rgb="FF000000"/>
      <name val="Avenir Book"/>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theme="0" tint="-0.249977111117893"/>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xf numFmtId="165" fontId="9" fillId="0" borderId="0" applyFont="0" applyFill="0" applyBorder="0" applyAlignment="0" applyProtection="0"/>
  </cellStyleXfs>
  <cellXfs count="204">
    <xf numFmtId="0" fontId="0" fillId="0" borderId="0" xfId="0"/>
    <xf numFmtId="0" fontId="5" fillId="0" borderId="1" xfId="0" applyFont="1" applyBorder="1" applyAlignment="1">
      <alignment horizontal="left" vertical="center"/>
    </xf>
    <xf numFmtId="9" fontId="3" fillId="0" borderId="1" xfId="0" applyNumberFormat="1" applyFont="1" applyBorder="1" applyAlignment="1">
      <alignment horizontal="center" vertical="center" wrapText="1"/>
    </xf>
    <xf numFmtId="0" fontId="7"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7" fillId="0" borderId="0" xfId="0" applyFont="1" applyFill="1" applyAlignment="1">
      <alignment horizontal="left" vertical="center" wrapText="1"/>
    </xf>
    <xf numFmtId="49" fontId="5"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8" fillId="0" borderId="0" xfId="0" applyFont="1" applyFill="1" applyAlignment="1">
      <alignment horizontal="left" vertical="center" wrapText="1"/>
    </xf>
    <xf numFmtId="167" fontId="3" fillId="0" borderId="1" xfId="0" applyNumberFormat="1" applyFont="1" applyFill="1" applyBorder="1" applyAlignment="1">
      <alignment horizontal="center" vertical="center" wrapText="1" readingOrder="1"/>
    </xf>
    <xf numFmtId="9" fontId="5"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readingOrder="1"/>
    </xf>
    <xf numFmtId="2" fontId="3" fillId="0" borderId="1" xfId="0" applyNumberFormat="1" applyFont="1" applyBorder="1" applyAlignment="1">
      <alignment horizontal="center" vertical="center" wrapText="1" readingOrder="1"/>
    </xf>
    <xf numFmtId="9" fontId="7" fillId="0" borderId="1" xfId="0" applyNumberFormat="1" applyFont="1" applyBorder="1" applyAlignment="1">
      <alignment horizontal="center" vertical="center" wrapText="1"/>
    </xf>
    <xf numFmtId="167" fontId="3" fillId="0" borderId="1" xfId="0" applyNumberFormat="1" applyFont="1" applyBorder="1" applyAlignment="1">
      <alignment horizontal="center" vertical="center" wrapText="1" readingOrder="1"/>
    </xf>
    <xf numFmtId="9" fontId="5" fillId="0" borderId="1" xfId="0" applyNumberFormat="1" applyFont="1" applyBorder="1" applyAlignment="1">
      <alignment horizontal="center" vertical="center" wrapText="1"/>
    </xf>
    <xf numFmtId="0" fontId="3" fillId="0" borderId="1" xfId="1" applyNumberFormat="1" applyFont="1" applyFill="1" applyBorder="1" applyAlignment="1">
      <alignment horizontal="center" vertical="center" wrapText="1" readingOrder="1"/>
    </xf>
    <xf numFmtId="9" fontId="3" fillId="0" borderId="1" xfId="4" applyFont="1" applyFill="1" applyBorder="1" applyAlignment="1">
      <alignment horizontal="center" vertical="center" wrapText="1" readingOrder="1"/>
    </xf>
    <xf numFmtId="4" fontId="5" fillId="0" borderId="1" xfId="0" applyNumberFormat="1" applyFont="1" applyBorder="1" applyAlignment="1">
      <alignment horizontal="center" vertical="center" wrapText="1"/>
    </xf>
    <xf numFmtId="9" fontId="5" fillId="0" borderId="1" xfId="4" applyFont="1" applyBorder="1" applyAlignment="1">
      <alignment horizontal="center" vertical="center" wrapText="1"/>
    </xf>
    <xf numFmtId="9" fontId="5" fillId="0" borderId="1" xfId="4" applyFont="1" applyFill="1" applyBorder="1" applyAlignment="1">
      <alignment horizontal="center" vertical="center" wrapText="1"/>
    </xf>
    <xf numFmtId="9" fontId="13" fillId="0" borderId="1" xfId="0" applyNumberFormat="1" applyFont="1" applyBorder="1" applyAlignment="1">
      <alignment horizontal="center" vertical="center" wrapText="1"/>
    </xf>
    <xf numFmtId="9" fontId="7" fillId="0" borderId="1" xfId="4" applyFont="1" applyFill="1" applyBorder="1" applyAlignment="1">
      <alignment horizontal="center" vertical="center" wrapText="1"/>
    </xf>
    <xf numFmtId="1" fontId="5" fillId="0" borderId="1" xfId="0" applyNumberFormat="1" applyFont="1" applyBorder="1" applyAlignment="1">
      <alignment horizontal="center" vertical="center" wrapText="1"/>
    </xf>
    <xf numFmtId="164" fontId="5" fillId="0" borderId="1" xfId="3" applyFont="1" applyBorder="1" applyAlignment="1">
      <alignment horizontal="center" vertical="center" wrapText="1"/>
    </xf>
    <xf numFmtId="9" fontId="5" fillId="0" borderId="1" xfId="3" applyNumberFormat="1" applyFont="1" applyBorder="1" applyAlignment="1">
      <alignment horizontal="center" vertical="center" wrapText="1"/>
    </xf>
    <xf numFmtId="164" fontId="5" fillId="0" borderId="1" xfId="3" applyFont="1" applyFill="1" applyBorder="1" applyAlignment="1">
      <alignment horizontal="center" vertical="center" wrapText="1"/>
    </xf>
    <xf numFmtId="0" fontId="5" fillId="2" borderId="1" xfId="0" applyFont="1" applyFill="1" applyBorder="1" applyAlignment="1">
      <alignment horizontal="center" vertical="center" wrapText="1"/>
    </xf>
    <xf numFmtId="170" fontId="5" fillId="0" borderId="1" xfId="0" applyNumberFormat="1" applyFont="1" applyBorder="1" applyAlignment="1">
      <alignment horizontal="center" vertical="center" wrapText="1"/>
    </xf>
    <xf numFmtId="169" fontId="5" fillId="0" borderId="1" xfId="5" applyNumberFormat="1" applyFont="1" applyFill="1" applyBorder="1" applyAlignment="1">
      <alignment horizontal="center" vertical="center" wrapText="1"/>
    </xf>
    <xf numFmtId="171" fontId="3" fillId="0" borderId="1" xfId="0" applyNumberFormat="1" applyFont="1" applyBorder="1" applyAlignment="1">
      <alignment horizontal="center" vertical="center" wrapText="1" readingOrder="1"/>
    </xf>
    <xf numFmtId="0" fontId="7" fillId="0" borderId="0" xfId="0" applyFont="1" applyFill="1" applyAlignment="1">
      <alignment horizontal="center" vertical="center" wrapText="1"/>
    </xf>
    <xf numFmtId="0" fontId="5" fillId="0" borderId="1" xfId="2" applyFont="1" applyFill="1" applyBorder="1" applyAlignment="1">
      <alignment horizontal="left"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readingOrder="1"/>
    </xf>
    <xf numFmtId="166" fontId="4" fillId="5" borderId="1" xfId="0" applyNumberFormat="1" applyFont="1" applyFill="1" applyBorder="1" applyAlignment="1">
      <alignment horizontal="center" vertical="center" wrapText="1" readingOrder="1"/>
    </xf>
    <xf numFmtId="0" fontId="7" fillId="0" borderId="1" xfId="0" applyFont="1" applyBorder="1" applyAlignment="1">
      <alignment vertical="center" wrapText="1"/>
    </xf>
    <xf numFmtId="0" fontId="5" fillId="0" borderId="1" xfId="2" applyFont="1" applyBorder="1" applyAlignment="1">
      <alignment horizontal="left" wrapText="1"/>
    </xf>
    <xf numFmtId="0" fontId="5" fillId="2" borderId="1" xfId="0" applyFont="1" applyFill="1" applyBorder="1" applyAlignment="1">
      <alignment horizontal="center" vertical="center"/>
    </xf>
    <xf numFmtId="0" fontId="5" fillId="2" borderId="1" xfId="0" applyFont="1" applyFill="1" applyBorder="1" applyAlignment="1">
      <alignment horizontal="center"/>
    </xf>
    <xf numFmtId="0" fontId="5" fillId="0" borderId="1" xfId="0" applyFont="1" applyBorder="1" applyAlignment="1">
      <alignment horizontal="center"/>
    </xf>
    <xf numFmtId="3" fontId="3" fillId="2" borderId="1" xfId="0" applyNumberFormat="1" applyFont="1" applyFill="1" applyBorder="1" applyAlignment="1">
      <alignment horizontal="center" vertical="center"/>
    </xf>
    <xf numFmtId="3" fontId="5"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wrapText="1"/>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0" fontId="7" fillId="0" borderId="0" xfId="0" applyFont="1" applyAlignment="1">
      <alignment horizontal="left"/>
    </xf>
    <xf numFmtId="0" fontId="15" fillId="0" borderId="0" xfId="0" applyFont="1"/>
    <xf numFmtId="0" fontId="15" fillId="0" borderId="0" xfId="0" applyFont="1" applyAlignment="1"/>
    <xf numFmtId="0" fontId="15" fillId="0" borderId="0" xfId="0" applyFont="1" applyAlignment="1">
      <alignment wrapText="1"/>
    </xf>
    <xf numFmtId="0" fontId="3" fillId="6" borderId="1" xfId="0"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0" fontId="5" fillId="6" borderId="1" xfId="0" applyFont="1" applyFill="1" applyBorder="1" applyAlignment="1">
      <alignment horizontal="center" wrapText="1"/>
    </xf>
    <xf numFmtId="49" fontId="3" fillId="6" borderId="1" xfId="0" applyNumberFormat="1" applyFont="1" applyFill="1" applyBorder="1" applyAlignment="1">
      <alignment horizontal="left" vertical="center" wrapText="1"/>
    </xf>
    <xf numFmtId="172" fontId="16" fillId="0" borderId="1" xfId="0" applyNumberFormat="1" applyFont="1" applyBorder="1" applyAlignment="1">
      <alignment horizontal="center" vertical="center" wrapText="1" readingOrder="1"/>
    </xf>
    <xf numFmtId="0" fontId="17" fillId="0" borderId="1" xfId="0" applyFont="1" applyBorder="1" applyAlignment="1">
      <alignment horizontal="center" vertical="center" wrapText="1"/>
    </xf>
    <xf numFmtId="0" fontId="7" fillId="0" borderId="1" xfId="0" applyFont="1" applyBorder="1" applyAlignment="1">
      <alignment horizontal="left" vertical="top" wrapText="1" readingOrder="1"/>
    </xf>
    <xf numFmtId="6"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7" fillId="0" borderId="1" xfId="0" applyNumberFormat="1" applyFont="1" applyBorder="1" applyAlignment="1">
      <alignment horizontal="left" vertical="top" wrapText="1" readingOrder="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0" borderId="1" xfId="0" applyFont="1" applyBorder="1" applyAlignment="1">
      <alignment horizontal="center" vertical="center" wrapText="1"/>
    </xf>
    <xf numFmtId="168" fontId="5" fillId="0" borderId="1" xfId="0" applyNumberFormat="1" applyFont="1" applyBorder="1" applyAlignment="1">
      <alignment horizontal="center" vertical="center" wrapText="1"/>
    </xf>
    <xf numFmtId="2" fontId="5" fillId="0" borderId="1" xfId="5" applyNumberFormat="1" applyFont="1" applyBorder="1" applyAlignment="1">
      <alignment horizontal="center" vertical="center"/>
    </xf>
    <xf numFmtId="14" fontId="5" fillId="0" borderId="1" xfId="2" applyNumberFormat="1" applyFont="1" applyBorder="1" applyAlignment="1">
      <alignment horizontal="center" vertical="center"/>
    </xf>
    <xf numFmtId="14" fontId="5" fillId="0" borderId="1" xfId="0" applyNumberFormat="1" applyFont="1" applyBorder="1" applyAlignment="1">
      <alignment horizontal="center" vertical="center"/>
    </xf>
    <xf numFmtId="168" fontId="3" fillId="0" borderId="1" xfId="0" applyNumberFormat="1" applyFont="1" applyBorder="1" applyAlignment="1">
      <alignment horizontal="center" vertical="center"/>
    </xf>
    <xf numFmtId="168" fontId="3" fillId="2" borderId="1" xfId="0" applyNumberFormat="1" applyFont="1" applyFill="1" applyBorder="1" applyAlignment="1">
      <alignment horizontal="center" vertical="center"/>
    </xf>
    <xf numFmtId="14" fontId="3" fillId="0" borderId="1" xfId="0" applyNumberFormat="1" applyFont="1" applyBorder="1" applyAlignment="1">
      <alignment horizontal="center" vertical="center" wrapText="1" readingOrder="1"/>
    </xf>
    <xf numFmtId="0" fontId="7" fillId="0" borderId="0" xfId="0" applyFont="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readingOrder="1"/>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readingOrder="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5" borderId="1" xfId="0" applyFont="1" applyFill="1" applyBorder="1" applyAlignment="1">
      <alignment horizontal="center" vertical="center" wrapText="1" readingOrder="1"/>
    </xf>
    <xf numFmtId="0" fontId="3" fillId="0" borderId="1" xfId="0" applyFont="1" applyFill="1" applyBorder="1" applyAlignment="1">
      <alignment horizontal="left" vertical="center" wrapText="1"/>
    </xf>
    <xf numFmtId="0" fontId="5" fillId="0" borderId="1" xfId="2" applyFont="1" applyBorder="1" applyAlignment="1">
      <alignment horizontal="left" vertical="center" wrapText="1"/>
    </xf>
    <xf numFmtId="0" fontId="7" fillId="0" borderId="1" xfId="0" applyFont="1" applyBorder="1" applyAlignment="1">
      <alignment horizontal="left" vertical="center"/>
    </xf>
    <xf numFmtId="14" fontId="7" fillId="0" borderId="1" xfId="0" applyNumberFormat="1" applyFont="1" applyBorder="1" applyAlignment="1">
      <alignment horizontal="center" vertical="center"/>
    </xf>
    <xf numFmtId="0" fontId="3" fillId="0" borderId="1" xfId="0" applyFont="1" applyBorder="1" applyAlignment="1">
      <alignment horizontal="left" vertical="top" wrapText="1" readingOrder="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vertical="top" wrapText="1" readingOrder="1"/>
    </xf>
    <xf numFmtId="167" fontId="3" fillId="0" borderId="1" xfId="0" applyNumberFormat="1" applyFont="1" applyBorder="1" applyAlignment="1">
      <alignment horizontal="center" vertical="center" wrapText="1" readingOrder="1"/>
    </xf>
    <xf numFmtId="2" fontId="5" fillId="0" borderId="1" xfId="0" applyNumberFormat="1" applyFont="1" applyBorder="1" applyAlignment="1">
      <alignment horizontal="center" vertical="center" wrapText="1"/>
    </xf>
    <xf numFmtId="0" fontId="5" fillId="0" borderId="1" xfId="0" applyFont="1" applyBorder="1" applyAlignment="1">
      <alignment horizontal="center" wrapText="1"/>
    </xf>
    <xf numFmtId="164" fontId="7" fillId="0" borderId="0" xfId="3" applyFont="1" applyFill="1" applyAlignment="1">
      <alignment vertical="center" wrapText="1"/>
    </xf>
    <xf numFmtId="17" fontId="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readingOrder="1"/>
    </xf>
    <xf numFmtId="49"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5" fontId="5"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5" fillId="0" borderId="1" xfId="1"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166" fontId="7" fillId="0" borderId="1" xfId="0" applyNumberFormat="1" applyFont="1" applyFill="1" applyBorder="1" applyAlignment="1">
      <alignment horizontal="center" vertical="center" wrapText="1"/>
    </xf>
    <xf numFmtId="166" fontId="5" fillId="0" borderId="1" xfId="5" applyNumberFormat="1" applyFont="1" applyFill="1" applyBorder="1" applyAlignment="1">
      <alignment horizontal="center" vertical="center" wrapText="1"/>
    </xf>
    <xf numFmtId="166" fontId="7" fillId="0" borderId="0" xfId="0" applyNumberFormat="1" applyFont="1" applyFill="1" applyAlignment="1">
      <alignment horizontal="center" vertical="center" wrapText="1"/>
    </xf>
    <xf numFmtId="0" fontId="5" fillId="0" borderId="1" xfId="2"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Border="1" applyAlignment="1">
      <alignment horizontal="center" vertical="center" wrapText="1" readingOrder="1"/>
    </xf>
    <xf numFmtId="167" fontId="3" fillId="0" borderId="1" xfId="0" applyNumberFormat="1" applyFont="1" applyBorder="1" applyAlignment="1">
      <alignment horizontal="center" vertical="center" wrapText="1" readingOrder="1"/>
    </xf>
    <xf numFmtId="0" fontId="3" fillId="0" borderId="1" xfId="0" applyFont="1" applyBorder="1" applyAlignment="1">
      <alignment horizontal="left" vertical="center" wrapText="1"/>
    </xf>
    <xf numFmtId="0" fontId="5" fillId="0" borderId="1" xfId="3" applyNumberFormat="1" applyFont="1" applyFill="1" applyBorder="1" applyAlignment="1">
      <alignment horizontal="center" vertical="center" wrapText="1"/>
    </xf>
    <xf numFmtId="0" fontId="5" fillId="0" borderId="1" xfId="3"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readingOrder="1"/>
    </xf>
    <xf numFmtId="0" fontId="3" fillId="0" borderId="1" xfId="0" applyNumberFormat="1" applyFont="1" applyFill="1" applyBorder="1" applyAlignment="1">
      <alignment horizontal="center" vertical="center" wrapText="1" readingOrder="1"/>
    </xf>
    <xf numFmtId="0" fontId="5" fillId="0" borderId="1" xfId="5"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4" fillId="0" borderId="1" xfId="0" applyFont="1" applyFill="1" applyBorder="1" applyAlignment="1">
      <alignment horizontal="left" vertical="center" wrapText="1" readingOrder="1"/>
    </xf>
    <xf numFmtId="0" fontId="3" fillId="0" borderId="1" xfId="0" applyFont="1" applyFill="1" applyBorder="1" applyAlignment="1">
      <alignment horizontal="left" vertical="center" wrapText="1" readingOrder="1"/>
    </xf>
    <xf numFmtId="0" fontId="6" fillId="0" borderId="1" xfId="0" applyFont="1" applyBorder="1" applyAlignment="1">
      <alignment horizontal="left" vertical="center" wrapText="1"/>
    </xf>
    <xf numFmtId="0" fontId="16" fillId="0" borderId="1" xfId="0" applyFont="1" applyBorder="1" applyAlignment="1">
      <alignment horizontal="center" vertical="center" wrapText="1" readingOrder="1"/>
    </xf>
    <xf numFmtId="0" fontId="16"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Border="1" applyAlignment="1">
      <alignment horizontal="left" vertical="center" wrapText="1" readingOrder="1"/>
    </xf>
    <xf numFmtId="0" fontId="5" fillId="0" borderId="1" xfId="0" applyFont="1" applyBorder="1" applyAlignment="1">
      <alignment horizontal="left" vertical="center" wrapText="1" readingOrder="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2"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3" applyNumberFormat="1"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readingOrder="1"/>
    </xf>
    <xf numFmtId="0" fontId="6" fillId="0" borderId="1" xfId="0" applyFont="1" applyBorder="1" applyAlignment="1">
      <alignment horizontal="left" vertical="center" wrapText="1" readingOrder="1"/>
    </xf>
    <xf numFmtId="167" fontId="3" fillId="0" borderId="1" xfId="0" applyNumberFormat="1" applyFont="1" applyBorder="1" applyAlignment="1">
      <alignment horizontal="center" vertical="center" wrapText="1" readingOrder="1"/>
    </xf>
    <xf numFmtId="16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Border="1" applyAlignment="1">
      <alignment vertical="top" wrapText="1" readingOrder="1"/>
    </xf>
    <xf numFmtId="0" fontId="5" fillId="0" borderId="1" xfId="0" applyFont="1" applyBorder="1" applyAlignment="1">
      <alignment vertical="top" wrapText="1"/>
    </xf>
    <xf numFmtId="0" fontId="6" fillId="0" borderId="1" xfId="0" applyFont="1" applyBorder="1" applyAlignment="1">
      <alignment horizontal="center" vertical="center" wrapText="1"/>
    </xf>
    <xf numFmtId="0" fontId="4" fillId="0" borderId="1" xfId="0" applyFont="1" applyBorder="1" applyAlignment="1">
      <alignment vertical="center" wrapText="1" readingOrder="1"/>
    </xf>
    <xf numFmtId="0" fontId="6" fillId="0" borderId="1" xfId="0" applyFont="1" applyBorder="1" applyAlignment="1">
      <alignment vertical="center" wrapText="1"/>
    </xf>
    <xf numFmtId="0" fontId="3" fillId="0" borderId="1" xfId="0" applyFont="1" applyBorder="1" applyAlignment="1">
      <alignment horizontal="left" vertical="top" wrapText="1" readingOrder="1"/>
    </xf>
    <xf numFmtId="0" fontId="5" fillId="0" borderId="1" xfId="0" applyFont="1" applyBorder="1" applyAlignment="1">
      <alignment horizontal="left" vertical="top" wrapText="1"/>
    </xf>
    <xf numFmtId="0" fontId="3" fillId="2" borderId="1" xfId="0" applyFont="1" applyFill="1" applyBorder="1" applyAlignment="1">
      <alignment horizontal="left" vertical="center" wrapText="1"/>
    </xf>
    <xf numFmtId="0" fontId="7" fillId="0" borderId="1" xfId="0" applyFont="1" applyBorder="1" applyAlignment="1">
      <alignment horizontal="left" vertical="center"/>
    </xf>
    <xf numFmtId="14" fontId="7" fillId="0" borderId="1" xfId="0" applyNumberFormat="1" applyFont="1" applyBorder="1" applyAlignment="1">
      <alignment horizontal="center" vertical="center"/>
    </xf>
    <xf numFmtId="0" fontId="4" fillId="0" borderId="1" xfId="2"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xf>
    <xf numFmtId="4" fontId="18"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0" fillId="5" borderId="1" xfId="0" applyFont="1" applyFill="1" applyBorder="1" applyAlignment="1">
      <alignment horizontal="center" vertical="center" wrapText="1" readingOrder="1"/>
    </xf>
    <xf numFmtId="0" fontId="19" fillId="5" borderId="1" xfId="0" applyFont="1" applyFill="1" applyBorder="1" applyAlignment="1">
      <alignment horizontal="center" vertical="center" wrapText="1"/>
    </xf>
    <xf numFmtId="164" fontId="20" fillId="5" borderId="1" xfId="3" applyFont="1" applyFill="1" applyBorder="1" applyAlignment="1">
      <alignment horizontal="center" vertical="center" wrapText="1" readingOrder="1"/>
    </xf>
    <xf numFmtId="0" fontId="20" fillId="5" borderId="1" xfId="0" applyFont="1" applyFill="1" applyBorder="1" applyAlignment="1">
      <alignment horizontal="center" vertical="center" wrapText="1" readingOrder="1"/>
    </xf>
    <xf numFmtId="0" fontId="10" fillId="0" borderId="1" xfId="0" applyFont="1" applyFill="1" applyBorder="1" applyAlignment="1">
      <alignment horizontal="center" vertical="center" wrapText="1"/>
    </xf>
    <xf numFmtId="0" fontId="5" fillId="3" borderId="1" xfId="2"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1" xfId="0" applyFont="1" applyBorder="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3"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8" fillId="0" borderId="1" xfId="0" applyFont="1" applyBorder="1" applyAlignment="1">
      <alignment horizontal="center" vertical="center" wrapText="1"/>
    </xf>
    <xf numFmtId="164" fontId="7" fillId="0" borderId="1" xfId="3" applyFont="1" applyBorder="1" applyAlignment="1">
      <alignment horizontal="center" vertical="center" wrapText="1"/>
    </xf>
    <xf numFmtId="0" fontId="3" fillId="2" borderId="1" xfId="0" applyFont="1" applyFill="1" applyBorder="1" applyAlignment="1">
      <alignment horizontal="center" vertical="center" wrapText="1" readingOrder="1"/>
    </xf>
    <xf numFmtId="0" fontId="17" fillId="0" borderId="1" xfId="2" applyFont="1" applyBorder="1" applyAlignment="1">
      <alignment horizontal="center" vertical="center" wrapText="1"/>
    </xf>
    <xf numFmtId="164" fontId="17" fillId="0" borderId="1" xfId="3" applyFont="1" applyBorder="1" applyAlignment="1">
      <alignment horizontal="center" vertical="center" wrapText="1"/>
    </xf>
    <xf numFmtId="0" fontId="4" fillId="0" borderId="1" xfId="0" applyFont="1" applyFill="1" applyBorder="1" applyAlignment="1">
      <alignment horizontal="center" vertical="center" wrapText="1" readingOrder="1"/>
    </xf>
    <xf numFmtId="164" fontId="5" fillId="0" borderId="1" xfId="3" applyFont="1" applyBorder="1" applyAlignment="1">
      <alignment horizontal="center" wrapText="1"/>
    </xf>
    <xf numFmtId="0" fontId="6"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164" fontId="3" fillId="0" borderId="1" xfId="3"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cellXfs>
  <cellStyles count="6">
    <cellStyle name="Millares" xfId="1" builtinId="3"/>
    <cellStyle name="Millares 2" xfId="5" xr:uid="{EEA80B08-B832-DE4F-9614-E3CA5C4BD26A}"/>
    <cellStyle name="Moneda" xfId="3" builtinId="4"/>
    <cellStyle name="Normal" xfId="0" builtinId="0"/>
    <cellStyle name="Normal 2" xfId="2" xr:uid="{8B55EB4D-B904-D74B-A48D-9EF964DC3344}"/>
    <cellStyle name="Porcentaje" xfId="4" builtinId="5"/>
  </cellStyles>
  <dxfs count="15">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7030A0"/>
          <bgColor rgb="FF7030A0"/>
        </patternFill>
      </fill>
    </dxf>
    <dxf>
      <fill>
        <patternFill patternType="solid">
          <fgColor rgb="FFED7D31"/>
          <bgColor rgb="FFED7D31"/>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7030A0"/>
          <bgColor rgb="FF7030A0"/>
        </patternFill>
      </fill>
    </dxf>
    <dxf>
      <fill>
        <patternFill patternType="solid">
          <fgColor rgb="FFED7D31"/>
          <bgColor rgb="FFED7D31"/>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7030A0"/>
          <bgColor rgb="FF7030A0"/>
        </patternFill>
      </fill>
    </dxf>
    <dxf>
      <fill>
        <patternFill patternType="solid">
          <fgColor rgb="FFED7D31"/>
          <bgColor rgb="FFED7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228600</xdr:colOff>
      <xdr:row>49</xdr:row>
      <xdr:rowOff>137508</xdr:rowOff>
    </xdr:to>
    <xdr:pic>
      <xdr:nvPicPr>
        <xdr:cNvPr id="2" name="Imagen 1">
          <a:extLst>
            <a:ext uri="{FF2B5EF4-FFF2-40B4-BE49-F238E27FC236}">
              <a16:creationId xmlns:a16="http://schemas.microsoft.com/office/drawing/2014/main" id="{427E663E-E374-4259-955A-F644E1BE61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99387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pc/Desktop/MOPC/SISPME/2021/Programas%20Sociales%20y%20Comunit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Indicador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3A13E-9509-4A81-890C-5B2CFE702268}">
  <dimension ref="A1"/>
  <sheetViews>
    <sheetView topLeftCell="A37" workbookViewId="0">
      <selection activeCell="C53" sqref="C53"/>
    </sheetView>
  </sheetViews>
  <sheetFormatPr baseColWidth="10" defaultRowHeight="15.7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ADF33-1758-AF46-AD1B-E4F18A2A9499}">
  <dimension ref="A1:N609"/>
  <sheetViews>
    <sheetView tabSelected="1" topLeftCell="D1" zoomScale="82" workbookViewId="0">
      <selection activeCell="H6" sqref="E6:H6"/>
    </sheetView>
  </sheetViews>
  <sheetFormatPr baseColWidth="10" defaultColWidth="10.875" defaultRowHeight="16.5" x14ac:dyDescent="0.25"/>
  <cols>
    <col min="1" max="1" width="20.375" style="12" customWidth="1"/>
    <col min="2" max="2" width="25.125" style="9" customWidth="1"/>
    <col min="3" max="3" width="51.375" style="9" customWidth="1"/>
    <col min="4" max="4" width="51.25" style="9" customWidth="1"/>
    <col min="5" max="8" width="17" style="35" bestFit="1" customWidth="1"/>
    <col min="9" max="9" width="25.125" style="35" customWidth="1"/>
    <col min="10" max="10" width="20.125" style="97" bestFit="1" customWidth="1"/>
    <col min="11" max="15" width="10.875" style="9"/>
    <col min="16" max="16" width="14.625" style="9" bestFit="1" customWidth="1"/>
    <col min="17" max="16384" width="10.875" style="9"/>
  </cols>
  <sheetData>
    <row r="1" spans="1:10" x14ac:dyDescent="0.25">
      <c r="A1" s="180" t="s">
        <v>1140</v>
      </c>
      <c r="B1" s="180"/>
      <c r="C1" s="180"/>
      <c r="D1" s="180"/>
      <c r="E1" s="180"/>
      <c r="F1" s="180"/>
      <c r="G1" s="180"/>
      <c r="H1" s="180"/>
      <c r="I1" s="180"/>
      <c r="J1" s="180"/>
    </row>
    <row r="2" spans="1:10" x14ac:dyDescent="0.25">
      <c r="A2" s="180"/>
      <c r="B2" s="180"/>
      <c r="C2" s="180"/>
      <c r="D2" s="180"/>
      <c r="E2" s="180"/>
      <c r="F2" s="180"/>
      <c r="G2" s="180"/>
      <c r="H2" s="180"/>
      <c r="I2" s="180"/>
      <c r="J2" s="180"/>
    </row>
    <row r="3" spans="1:10" x14ac:dyDescent="0.25">
      <c r="A3" s="180"/>
      <c r="B3" s="180"/>
      <c r="C3" s="180"/>
      <c r="D3" s="180"/>
      <c r="E3" s="180"/>
      <c r="F3" s="180"/>
      <c r="G3" s="180"/>
      <c r="H3" s="180"/>
      <c r="I3" s="180"/>
      <c r="J3" s="180"/>
    </row>
    <row r="4" spans="1:10" x14ac:dyDescent="0.25">
      <c r="A4" s="180"/>
      <c r="B4" s="180"/>
      <c r="C4" s="180"/>
      <c r="D4" s="180"/>
      <c r="E4" s="180"/>
      <c r="F4" s="180"/>
      <c r="G4" s="180"/>
      <c r="H4" s="180"/>
      <c r="I4" s="180"/>
      <c r="J4" s="180"/>
    </row>
    <row r="5" spans="1:10" s="35" customFormat="1" x14ac:dyDescent="0.25">
      <c r="A5" s="176" t="s">
        <v>123</v>
      </c>
      <c r="B5" s="176" t="s">
        <v>124</v>
      </c>
      <c r="C5" s="176" t="s">
        <v>125</v>
      </c>
      <c r="D5" s="176" t="s">
        <v>126</v>
      </c>
      <c r="E5" s="176" t="s">
        <v>127</v>
      </c>
      <c r="F5" s="177"/>
      <c r="G5" s="177"/>
      <c r="H5" s="177"/>
      <c r="I5" s="176" t="s">
        <v>128</v>
      </c>
      <c r="J5" s="178" t="s">
        <v>3</v>
      </c>
    </row>
    <row r="6" spans="1:10" s="35" customFormat="1" x14ac:dyDescent="0.25">
      <c r="A6" s="176"/>
      <c r="B6" s="176"/>
      <c r="C6" s="176"/>
      <c r="D6" s="176"/>
      <c r="E6" s="179" t="s">
        <v>129</v>
      </c>
      <c r="F6" s="179" t="s">
        <v>130</v>
      </c>
      <c r="G6" s="179" t="s">
        <v>131</v>
      </c>
      <c r="H6" s="179" t="s">
        <v>132</v>
      </c>
      <c r="I6" s="176"/>
      <c r="J6" s="178"/>
    </row>
    <row r="7" spans="1:10" ht="33" x14ac:dyDescent="0.25">
      <c r="A7" s="174" t="s">
        <v>115</v>
      </c>
      <c r="B7" s="117" t="s">
        <v>116</v>
      </c>
      <c r="C7" s="117" t="s">
        <v>117</v>
      </c>
      <c r="D7" s="117" t="s">
        <v>118</v>
      </c>
      <c r="E7" s="117">
        <v>100</v>
      </c>
      <c r="F7" s="117">
        <v>100</v>
      </c>
      <c r="G7" s="117">
        <v>100</v>
      </c>
      <c r="H7" s="117">
        <v>100</v>
      </c>
      <c r="I7" s="117" t="s">
        <v>119</v>
      </c>
      <c r="J7" s="121">
        <v>0</v>
      </c>
    </row>
    <row r="8" spans="1:10" ht="33" x14ac:dyDescent="0.25">
      <c r="A8" s="174" t="s">
        <v>115</v>
      </c>
      <c r="B8" s="117" t="s">
        <v>116</v>
      </c>
      <c r="C8" s="117" t="s">
        <v>120</v>
      </c>
      <c r="D8" s="117" t="s">
        <v>121</v>
      </c>
      <c r="E8" s="117">
        <v>100</v>
      </c>
      <c r="F8" s="117">
        <v>100</v>
      </c>
      <c r="G8" s="117">
        <v>100</v>
      </c>
      <c r="H8" s="117">
        <v>100</v>
      </c>
      <c r="I8" s="117" t="s">
        <v>122</v>
      </c>
      <c r="J8" s="121">
        <v>0</v>
      </c>
    </row>
    <row r="9" spans="1:10" ht="49.5" x14ac:dyDescent="0.25">
      <c r="A9" s="159" t="s">
        <v>154</v>
      </c>
      <c r="B9" s="146" t="s">
        <v>155</v>
      </c>
      <c r="C9" s="182" t="s">
        <v>133</v>
      </c>
      <c r="D9" s="7" t="s">
        <v>134</v>
      </c>
      <c r="E9" s="7">
        <v>100</v>
      </c>
      <c r="F9" s="7">
        <v>100</v>
      </c>
      <c r="G9" s="7">
        <v>100</v>
      </c>
      <c r="H9" s="7">
        <v>100</v>
      </c>
      <c r="I9" s="115" t="s">
        <v>155</v>
      </c>
      <c r="J9" s="121">
        <v>0</v>
      </c>
    </row>
    <row r="10" spans="1:10" ht="33" x14ac:dyDescent="0.25">
      <c r="A10" s="159"/>
      <c r="B10" s="146"/>
      <c r="C10" s="182"/>
      <c r="D10" s="7" t="s">
        <v>135</v>
      </c>
      <c r="E10" s="7">
        <v>100</v>
      </c>
      <c r="F10" s="7">
        <v>100</v>
      </c>
      <c r="G10" s="7">
        <v>100</v>
      </c>
      <c r="H10" s="7">
        <v>100</v>
      </c>
      <c r="I10" s="115" t="s">
        <v>155</v>
      </c>
      <c r="J10" s="121">
        <v>0</v>
      </c>
    </row>
    <row r="11" spans="1:10" ht="33" x14ac:dyDescent="0.25">
      <c r="A11" s="159"/>
      <c r="B11" s="146"/>
      <c r="C11" s="182"/>
      <c r="D11" s="7" t="s">
        <v>136</v>
      </c>
      <c r="E11" s="7">
        <v>100</v>
      </c>
      <c r="F11" s="7">
        <v>100</v>
      </c>
      <c r="G11" s="7">
        <v>100</v>
      </c>
      <c r="H11" s="7">
        <v>100</v>
      </c>
      <c r="I11" s="115" t="s">
        <v>155</v>
      </c>
      <c r="J11" s="121">
        <v>0</v>
      </c>
    </row>
    <row r="12" spans="1:10" ht="33" x14ac:dyDescent="0.25">
      <c r="A12" s="159"/>
      <c r="B12" s="146"/>
      <c r="C12" s="182"/>
      <c r="D12" s="7" t="s">
        <v>137</v>
      </c>
      <c r="E12" s="7">
        <v>100</v>
      </c>
      <c r="F12" s="7">
        <v>100</v>
      </c>
      <c r="G12" s="7">
        <v>100</v>
      </c>
      <c r="H12" s="7">
        <v>100</v>
      </c>
      <c r="I12" s="115" t="s">
        <v>155</v>
      </c>
      <c r="J12" s="121">
        <v>0</v>
      </c>
    </row>
    <row r="13" spans="1:10" ht="49.5" x14ac:dyDescent="0.25">
      <c r="A13" s="159"/>
      <c r="B13" s="146"/>
      <c r="C13" s="7" t="s">
        <v>138</v>
      </c>
      <c r="D13" s="7" t="s">
        <v>139</v>
      </c>
      <c r="E13" s="7">
        <v>100</v>
      </c>
      <c r="F13" s="7">
        <v>100</v>
      </c>
      <c r="G13" s="7">
        <v>100</v>
      </c>
      <c r="H13" s="7">
        <v>100</v>
      </c>
      <c r="I13" s="115" t="s">
        <v>155</v>
      </c>
      <c r="J13" s="121">
        <v>0</v>
      </c>
    </row>
    <row r="14" spans="1:10" ht="33" x14ac:dyDescent="0.25">
      <c r="A14" s="159"/>
      <c r="B14" s="146"/>
      <c r="C14" s="182" t="s">
        <v>140</v>
      </c>
      <c r="D14" s="7" t="s">
        <v>135</v>
      </c>
      <c r="E14" s="7">
        <v>100</v>
      </c>
      <c r="F14" s="7">
        <v>100</v>
      </c>
      <c r="G14" s="7">
        <v>100</v>
      </c>
      <c r="H14" s="7">
        <v>100</v>
      </c>
      <c r="I14" s="115" t="s">
        <v>155</v>
      </c>
      <c r="J14" s="121">
        <v>0</v>
      </c>
    </row>
    <row r="15" spans="1:10" ht="33" x14ac:dyDescent="0.25">
      <c r="A15" s="159"/>
      <c r="B15" s="146"/>
      <c r="C15" s="182"/>
      <c r="D15" s="7" t="s">
        <v>136</v>
      </c>
      <c r="E15" s="7">
        <v>100</v>
      </c>
      <c r="F15" s="7">
        <v>100</v>
      </c>
      <c r="G15" s="7">
        <v>100</v>
      </c>
      <c r="H15" s="7">
        <v>100</v>
      </c>
      <c r="I15" s="115" t="s">
        <v>155</v>
      </c>
      <c r="J15" s="121">
        <v>0</v>
      </c>
    </row>
    <row r="16" spans="1:10" ht="33" x14ac:dyDescent="0.25">
      <c r="A16" s="159"/>
      <c r="B16" s="146"/>
      <c r="C16" s="182"/>
      <c r="D16" s="7" t="s">
        <v>137</v>
      </c>
      <c r="E16" s="7">
        <v>100</v>
      </c>
      <c r="F16" s="7">
        <v>100</v>
      </c>
      <c r="G16" s="7">
        <v>100</v>
      </c>
      <c r="H16" s="7">
        <v>100</v>
      </c>
      <c r="I16" s="115" t="s">
        <v>155</v>
      </c>
      <c r="J16" s="121">
        <v>0</v>
      </c>
    </row>
    <row r="17" spans="1:10" ht="49.5" x14ac:dyDescent="0.25">
      <c r="A17" s="159"/>
      <c r="B17" s="146"/>
      <c r="C17" s="7" t="s">
        <v>141</v>
      </c>
      <c r="D17" s="7" t="s">
        <v>142</v>
      </c>
      <c r="E17" s="7">
        <v>100</v>
      </c>
      <c r="F17" s="7">
        <v>100</v>
      </c>
      <c r="G17" s="7">
        <v>100</v>
      </c>
      <c r="H17" s="7">
        <v>100</v>
      </c>
      <c r="I17" s="115" t="s">
        <v>155</v>
      </c>
      <c r="J17" s="121">
        <v>0</v>
      </c>
    </row>
    <row r="18" spans="1:10" ht="33" x14ac:dyDescent="0.25">
      <c r="A18" s="159"/>
      <c r="B18" s="146"/>
      <c r="C18" s="7" t="s">
        <v>143</v>
      </c>
      <c r="D18" s="7" t="s">
        <v>144</v>
      </c>
      <c r="E18" s="7">
        <v>100</v>
      </c>
      <c r="F18" s="7">
        <v>100</v>
      </c>
      <c r="G18" s="7">
        <v>100</v>
      </c>
      <c r="H18" s="7">
        <v>100</v>
      </c>
      <c r="I18" s="115" t="s">
        <v>155</v>
      </c>
      <c r="J18" s="121">
        <v>0</v>
      </c>
    </row>
    <row r="19" spans="1:10" ht="33" x14ac:dyDescent="0.25">
      <c r="A19" s="159"/>
      <c r="B19" s="146"/>
      <c r="C19" s="182" t="s">
        <v>145</v>
      </c>
      <c r="D19" s="7" t="s">
        <v>146</v>
      </c>
      <c r="E19" s="7">
        <v>100</v>
      </c>
      <c r="F19" s="7">
        <v>100</v>
      </c>
      <c r="G19" s="7">
        <v>100</v>
      </c>
      <c r="H19" s="7">
        <v>100</v>
      </c>
      <c r="I19" s="115" t="s">
        <v>155</v>
      </c>
      <c r="J19" s="121">
        <v>0</v>
      </c>
    </row>
    <row r="20" spans="1:10" ht="49.5" x14ac:dyDescent="0.25">
      <c r="A20" s="159"/>
      <c r="B20" s="146"/>
      <c r="C20" s="182"/>
      <c r="D20" s="7" t="s">
        <v>147</v>
      </c>
      <c r="E20" s="7">
        <v>100</v>
      </c>
      <c r="F20" s="7">
        <v>100</v>
      </c>
      <c r="G20" s="7">
        <v>100</v>
      </c>
      <c r="H20" s="7">
        <v>100</v>
      </c>
      <c r="I20" s="115" t="s">
        <v>155</v>
      </c>
      <c r="J20" s="121">
        <v>0</v>
      </c>
    </row>
    <row r="21" spans="1:10" ht="33" x14ac:dyDescent="0.25">
      <c r="A21" s="159"/>
      <c r="B21" s="146"/>
      <c r="C21" s="7" t="s">
        <v>148</v>
      </c>
      <c r="D21" s="7" t="s">
        <v>149</v>
      </c>
      <c r="E21" s="7">
        <v>100</v>
      </c>
      <c r="F21" s="7">
        <v>100</v>
      </c>
      <c r="G21" s="7">
        <v>100</v>
      </c>
      <c r="H21" s="7">
        <v>100</v>
      </c>
      <c r="I21" s="115" t="s">
        <v>155</v>
      </c>
      <c r="J21" s="121">
        <v>0</v>
      </c>
    </row>
    <row r="22" spans="1:10" ht="33" x14ac:dyDescent="0.25">
      <c r="A22" s="159"/>
      <c r="B22" s="146"/>
      <c r="C22" s="182" t="s">
        <v>150</v>
      </c>
      <c r="D22" s="7" t="s">
        <v>151</v>
      </c>
      <c r="E22" s="7">
        <v>100</v>
      </c>
      <c r="F22" s="7">
        <v>100</v>
      </c>
      <c r="G22" s="7">
        <v>100</v>
      </c>
      <c r="H22" s="7">
        <v>100</v>
      </c>
      <c r="I22" s="115" t="s">
        <v>155</v>
      </c>
      <c r="J22" s="121">
        <v>0</v>
      </c>
    </row>
    <row r="23" spans="1:10" ht="49.5" x14ac:dyDescent="0.25">
      <c r="A23" s="159"/>
      <c r="B23" s="146"/>
      <c r="C23" s="182"/>
      <c r="D23" s="7" t="s">
        <v>152</v>
      </c>
      <c r="E23" s="7">
        <v>100</v>
      </c>
      <c r="F23" s="7">
        <v>100</v>
      </c>
      <c r="G23" s="7">
        <v>100</v>
      </c>
      <c r="H23" s="7">
        <v>100</v>
      </c>
      <c r="I23" s="115" t="s">
        <v>155</v>
      </c>
      <c r="J23" s="121">
        <v>0</v>
      </c>
    </row>
    <row r="24" spans="1:10" ht="33" x14ac:dyDescent="0.25">
      <c r="A24" s="159"/>
      <c r="B24" s="146"/>
      <c r="C24" s="182"/>
      <c r="D24" s="7" t="s">
        <v>153</v>
      </c>
      <c r="E24" s="7">
        <v>1</v>
      </c>
      <c r="F24" s="7">
        <v>0</v>
      </c>
      <c r="G24" s="7">
        <v>1</v>
      </c>
      <c r="H24" s="117">
        <v>0</v>
      </c>
      <c r="I24" s="115" t="s">
        <v>155</v>
      </c>
      <c r="J24" s="121">
        <v>0</v>
      </c>
    </row>
    <row r="25" spans="1:10" ht="49.5" x14ac:dyDescent="0.25">
      <c r="A25" s="159" t="s">
        <v>175</v>
      </c>
      <c r="B25" s="115" t="s">
        <v>231</v>
      </c>
      <c r="C25" s="7" t="s">
        <v>211</v>
      </c>
      <c r="D25" s="7" t="s">
        <v>212</v>
      </c>
      <c r="E25" s="8">
        <v>1</v>
      </c>
      <c r="F25" s="8">
        <v>1</v>
      </c>
      <c r="G25" s="8">
        <v>1</v>
      </c>
      <c r="H25" s="8">
        <v>1</v>
      </c>
      <c r="I25" s="115" t="s">
        <v>231</v>
      </c>
      <c r="J25" s="121">
        <v>0</v>
      </c>
    </row>
    <row r="26" spans="1:10" x14ac:dyDescent="0.25">
      <c r="A26" s="159"/>
      <c r="B26" s="146" t="s">
        <v>93</v>
      </c>
      <c r="C26" s="7" t="s">
        <v>213</v>
      </c>
      <c r="D26" s="7" t="s">
        <v>214</v>
      </c>
      <c r="E26" s="8">
        <v>1</v>
      </c>
      <c r="F26" s="8">
        <v>1</v>
      </c>
      <c r="G26" s="8">
        <v>1</v>
      </c>
      <c r="H26" s="8">
        <v>1</v>
      </c>
      <c r="I26" s="146" t="s">
        <v>93</v>
      </c>
      <c r="J26" s="121">
        <v>0</v>
      </c>
    </row>
    <row r="27" spans="1:10" x14ac:dyDescent="0.25">
      <c r="A27" s="159"/>
      <c r="B27" s="146"/>
      <c r="C27" s="182" t="s">
        <v>215</v>
      </c>
      <c r="D27" s="7" t="s">
        <v>216</v>
      </c>
      <c r="E27" s="8">
        <v>0.7</v>
      </c>
      <c r="F27" s="8">
        <v>0.8</v>
      </c>
      <c r="G27" s="8">
        <v>0.9</v>
      </c>
      <c r="H27" s="8">
        <v>1</v>
      </c>
      <c r="I27" s="146"/>
      <c r="J27" s="121">
        <v>0</v>
      </c>
    </row>
    <row r="28" spans="1:10" ht="33" x14ac:dyDescent="0.25">
      <c r="A28" s="159"/>
      <c r="B28" s="146"/>
      <c r="C28" s="182"/>
      <c r="D28" s="7" t="s">
        <v>217</v>
      </c>
      <c r="E28" s="8">
        <v>1</v>
      </c>
      <c r="F28" s="7">
        <v>0</v>
      </c>
      <c r="G28" s="8">
        <v>1</v>
      </c>
      <c r="H28" s="7">
        <v>0</v>
      </c>
      <c r="I28" s="146"/>
      <c r="J28" s="121">
        <v>0</v>
      </c>
    </row>
    <row r="29" spans="1:10" ht="33" x14ac:dyDescent="0.25">
      <c r="A29" s="159"/>
      <c r="B29" s="146" t="s">
        <v>198</v>
      </c>
      <c r="C29" s="7" t="s">
        <v>218</v>
      </c>
      <c r="D29" s="7" t="s">
        <v>219</v>
      </c>
      <c r="E29" s="8">
        <v>0.75</v>
      </c>
      <c r="F29" s="8">
        <v>0.25</v>
      </c>
      <c r="G29" s="7">
        <v>0</v>
      </c>
      <c r="H29" s="7">
        <v>0</v>
      </c>
      <c r="I29" s="146" t="s">
        <v>198</v>
      </c>
      <c r="J29" s="121">
        <v>0</v>
      </c>
    </row>
    <row r="30" spans="1:10" ht="49.5" x14ac:dyDescent="0.25">
      <c r="A30" s="159"/>
      <c r="B30" s="146"/>
      <c r="C30" s="7" t="s">
        <v>220</v>
      </c>
      <c r="D30" s="7" t="s">
        <v>221</v>
      </c>
      <c r="E30" s="8">
        <v>1</v>
      </c>
      <c r="F30" s="8">
        <v>1</v>
      </c>
      <c r="G30" s="8">
        <v>1</v>
      </c>
      <c r="H30" s="8">
        <v>1</v>
      </c>
      <c r="I30" s="146"/>
      <c r="J30" s="121">
        <v>0</v>
      </c>
    </row>
    <row r="31" spans="1:10" ht="33" customHeight="1" x14ac:dyDescent="0.25">
      <c r="A31" s="159"/>
      <c r="B31" s="146" t="s">
        <v>185</v>
      </c>
      <c r="C31" s="182" t="s">
        <v>222</v>
      </c>
      <c r="D31" s="7" t="s">
        <v>223</v>
      </c>
      <c r="E31" s="8">
        <v>1</v>
      </c>
      <c r="F31" s="8">
        <v>1</v>
      </c>
      <c r="G31" s="8">
        <v>1</v>
      </c>
      <c r="H31" s="8">
        <v>1</v>
      </c>
      <c r="I31" s="115" t="s">
        <v>185</v>
      </c>
      <c r="J31" s="121">
        <v>0</v>
      </c>
    </row>
    <row r="32" spans="1:10" ht="33" x14ac:dyDescent="0.25">
      <c r="A32" s="159"/>
      <c r="B32" s="146"/>
      <c r="C32" s="182"/>
      <c r="D32" s="7" t="s">
        <v>224</v>
      </c>
      <c r="E32" s="8">
        <v>1</v>
      </c>
      <c r="F32" s="8">
        <v>1</v>
      </c>
      <c r="G32" s="8">
        <v>1</v>
      </c>
      <c r="H32" s="8">
        <v>1</v>
      </c>
      <c r="I32" s="115" t="s">
        <v>185</v>
      </c>
      <c r="J32" s="121">
        <v>0</v>
      </c>
    </row>
    <row r="33" spans="1:10" ht="33" x14ac:dyDescent="0.25">
      <c r="A33" s="159"/>
      <c r="B33" s="146"/>
      <c r="C33" s="7" t="s">
        <v>225</v>
      </c>
      <c r="D33" s="7" t="s">
        <v>226</v>
      </c>
      <c r="E33" s="8">
        <v>1</v>
      </c>
      <c r="F33" s="8">
        <v>1</v>
      </c>
      <c r="G33" s="8">
        <v>1</v>
      </c>
      <c r="H33" s="8">
        <v>1</v>
      </c>
      <c r="I33" s="115" t="s">
        <v>185</v>
      </c>
      <c r="J33" s="121">
        <v>0</v>
      </c>
    </row>
    <row r="34" spans="1:10" ht="33" x14ac:dyDescent="0.25">
      <c r="A34" s="159"/>
      <c r="B34" s="115" t="s">
        <v>207</v>
      </c>
      <c r="C34" s="7" t="s">
        <v>229</v>
      </c>
      <c r="D34" s="7" t="s">
        <v>230</v>
      </c>
      <c r="E34" s="8">
        <v>1</v>
      </c>
      <c r="F34" s="8">
        <v>1</v>
      </c>
      <c r="G34" s="8">
        <v>1</v>
      </c>
      <c r="H34" s="8">
        <v>1</v>
      </c>
      <c r="I34" s="115" t="s">
        <v>207</v>
      </c>
      <c r="J34" s="121">
        <v>0</v>
      </c>
    </row>
    <row r="35" spans="1:10" ht="54" customHeight="1" x14ac:dyDescent="0.25">
      <c r="A35" s="159" t="s">
        <v>1552</v>
      </c>
      <c r="B35" s="146" t="s">
        <v>1553</v>
      </c>
      <c r="C35" s="7" t="s">
        <v>1558</v>
      </c>
      <c r="D35" s="7" t="s">
        <v>1559</v>
      </c>
      <c r="E35" s="8">
        <v>0.1</v>
      </c>
      <c r="F35" s="8">
        <v>0.2</v>
      </c>
      <c r="G35" s="8">
        <v>0.3</v>
      </c>
      <c r="H35" s="8">
        <v>0.35</v>
      </c>
      <c r="I35" s="115" t="s">
        <v>1553</v>
      </c>
      <c r="J35" s="121">
        <v>0</v>
      </c>
    </row>
    <row r="36" spans="1:10" ht="33" x14ac:dyDescent="0.25">
      <c r="A36" s="159"/>
      <c r="B36" s="146"/>
      <c r="C36" s="182" t="s">
        <v>1560</v>
      </c>
      <c r="D36" s="7" t="s">
        <v>1561</v>
      </c>
      <c r="E36" s="8">
        <v>0.2</v>
      </c>
      <c r="F36" s="8">
        <v>0.4</v>
      </c>
      <c r="G36" s="8">
        <v>0.6</v>
      </c>
      <c r="H36" s="8">
        <v>0.8</v>
      </c>
      <c r="I36" s="115" t="s">
        <v>1553</v>
      </c>
      <c r="J36" s="121">
        <v>0</v>
      </c>
    </row>
    <row r="37" spans="1:10" ht="33" x14ac:dyDescent="0.25">
      <c r="A37" s="159"/>
      <c r="B37" s="146"/>
      <c r="C37" s="182"/>
      <c r="D37" s="7" t="s">
        <v>1562</v>
      </c>
      <c r="E37" s="8">
        <v>0.25</v>
      </c>
      <c r="F37" s="8">
        <v>0.5</v>
      </c>
      <c r="G37" s="8">
        <v>0.75</v>
      </c>
      <c r="H37" s="8">
        <v>1</v>
      </c>
      <c r="I37" s="115" t="s">
        <v>1553</v>
      </c>
      <c r="J37" s="121">
        <v>0</v>
      </c>
    </row>
    <row r="38" spans="1:10" ht="33" x14ac:dyDescent="0.25">
      <c r="A38" s="159"/>
      <c r="B38" s="146" t="s">
        <v>1555</v>
      </c>
      <c r="C38" s="7" t="s">
        <v>1563</v>
      </c>
      <c r="D38" s="7" t="s">
        <v>1565</v>
      </c>
      <c r="E38" s="8">
        <v>0</v>
      </c>
      <c r="F38" s="8">
        <v>0.1</v>
      </c>
      <c r="G38" s="8">
        <v>0.2</v>
      </c>
      <c r="H38" s="8">
        <v>0.3</v>
      </c>
      <c r="I38" s="146" t="s">
        <v>1555</v>
      </c>
      <c r="J38" s="121">
        <v>0</v>
      </c>
    </row>
    <row r="39" spans="1:10" x14ac:dyDescent="0.25">
      <c r="A39" s="159"/>
      <c r="B39" s="146"/>
      <c r="C39" s="7" t="s">
        <v>1572</v>
      </c>
      <c r="D39" s="7" t="s">
        <v>1564</v>
      </c>
      <c r="E39" s="8">
        <v>0.1</v>
      </c>
      <c r="F39" s="8">
        <v>0.2</v>
      </c>
      <c r="G39" s="8">
        <v>0.25</v>
      </c>
      <c r="H39" s="8">
        <v>0.25</v>
      </c>
      <c r="I39" s="146"/>
      <c r="J39" s="121">
        <v>0</v>
      </c>
    </row>
    <row r="40" spans="1:10" ht="16.5" customHeight="1" x14ac:dyDescent="0.25">
      <c r="A40" s="159"/>
      <c r="B40" s="146" t="s">
        <v>1556</v>
      </c>
      <c r="C40" s="182" t="s">
        <v>1573</v>
      </c>
      <c r="D40" s="7" t="s">
        <v>1566</v>
      </c>
      <c r="E40" s="8">
        <v>0</v>
      </c>
      <c r="F40" s="8">
        <v>0</v>
      </c>
      <c r="G40" s="8">
        <v>0</v>
      </c>
      <c r="H40" s="8">
        <v>0.85</v>
      </c>
      <c r="I40" s="115" t="s">
        <v>1556</v>
      </c>
      <c r="J40" s="121">
        <v>0</v>
      </c>
    </row>
    <row r="41" spans="1:10" ht="33" x14ac:dyDescent="0.25">
      <c r="A41" s="159"/>
      <c r="B41" s="146"/>
      <c r="C41" s="182"/>
      <c r="D41" s="7" t="s">
        <v>1567</v>
      </c>
      <c r="E41" s="8">
        <v>0</v>
      </c>
      <c r="F41" s="8">
        <v>0</v>
      </c>
      <c r="G41" s="8">
        <v>0</v>
      </c>
      <c r="H41" s="8">
        <v>0.85</v>
      </c>
      <c r="I41" s="115" t="s">
        <v>1556</v>
      </c>
      <c r="J41" s="121">
        <v>0</v>
      </c>
    </row>
    <row r="42" spans="1:10" ht="17.100000000000001" customHeight="1" x14ac:dyDescent="0.25">
      <c r="A42" s="159"/>
      <c r="B42" s="146"/>
      <c r="C42" s="182" t="s">
        <v>1574</v>
      </c>
      <c r="D42" s="7" t="s">
        <v>1568</v>
      </c>
      <c r="E42" s="8">
        <v>0.8</v>
      </c>
      <c r="F42" s="8">
        <v>0.85</v>
      </c>
      <c r="G42" s="8">
        <v>0.85</v>
      </c>
      <c r="H42" s="8">
        <v>0.85</v>
      </c>
      <c r="I42" s="115" t="s">
        <v>1556</v>
      </c>
      <c r="J42" s="121">
        <v>0</v>
      </c>
    </row>
    <row r="43" spans="1:10" ht="17.100000000000001" customHeight="1" x14ac:dyDescent="0.25">
      <c r="A43" s="159"/>
      <c r="B43" s="146"/>
      <c r="C43" s="182"/>
      <c r="D43" s="7" t="s">
        <v>1569</v>
      </c>
      <c r="E43" s="8">
        <v>0.2</v>
      </c>
      <c r="F43" s="8">
        <v>0.4</v>
      </c>
      <c r="G43" s="8">
        <v>0.7</v>
      </c>
      <c r="H43" s="8">
        <v>1</v>
      </c>
      <c r="I43" s="115" t="s">
        <v>1556</v>
      </c>
      <c r="J43" s="121">
        <v>0</v>
      </c>
    </row>
    <row r="44" spans="1:10" ht="33" x14ac:dyDescent="0.25">
      <c r="A44" s="159"/>
      <c r="B44" s="146"/>
      <c r="C44" s="7" t="s">
        <v>1575</v>
      </c>
      <c r="D44" s="7" t="s">
        <v>1570</v>
      </c>
      <c r="E44" s="8">
        <v>0.05</v>
      </c>
      <c r="F44" s="8">
        <v>0.1</v>
      </c>
      <c r="G44" s="8">
        <v>0.15</v>
      </c>
      <c r="H44" s="8">
        <v>0.2</v>
      </c>
      <c r="I44" s="115" t="s">
        <v>1556</v>
      </c>
      <c r="J44" s="121">
        <v>0</v>
      </c>
    </row>
    <row r="45" spans="1:10" ht="49.5" x14ac:dyDescent="0.25">
      <c r="A45" s="159"/>
      <c r="B45" s="115" t="s">
        <v>1557</v>
      </c>
      <c r="C45" s="7" t="s">
        <v>1576</v>
      </c>
      <c r="D45" s="7" t="s">
        <v>1571</v>
      </c>
      <c r="E45" s="7">
        <v>0</v>
      </c>
      <c r="F45" s="7">
        <v>0</v>
      </c>
      <c r="G45" s="8">
        <v>0.7</v>
      </c>
      <c r="H45" s="7">
        <v>0</v>
      </c>
      <c r="I45" s="115" t="s">
        <v>1557</v>
      </c>
      <c r="J45" s="121">
        <v>0</v>
      </c>
    </row>
    <row r="46" spans="1:10" ht="49.5" x14ac:dyDescent="0.25">
      <c r="A46" s="159" t="s">
        <v>267</v>
      </c>
      <c r="B46" s="146" t="s">
        <v>267</v>
      </c>
      <c r="C46" s="183" t="s">
        <v>232</v>
      </c>
      <c r="D46" s="7" t="s">
        <v>233</v>
      </c>
      <c r="E46" s="7">
        <v>100</v>
      </c>
      <c r="F46" s="7">
        <v>100</v>
      </c>
      <c r="G46" s="13">
        <v>100</v>
      </c>
      <c r="H46" s="13">
        <v>100</v>
      </c>
      <c r="I46" s="146" t="s">
        <v>267</v>
      </c>
      <c r="J46" s="121">
        <v>0</v>
      </c>
    </row>
    <row r="47" spans="1:10" ht="34.5" customHeight="1" x14ac:dyDescent="0.25">
      <c r="A47" s="159"/>
      <c r="B47" s="146"/>
      <c r="C47" s="148"/>
      <c r="D47" s="11" t="s">
        <v>234</v>
      </c>
      <c r="E47" s="13">
        <v>100</v>
      </c>
      <c r="F47" s="13">
        <v>100</v>
      </c>
      <c r="G47" s="13">
        <v>100</v>
      </c>
      <c r="H47" s="13">
        <v>100</v>
      </c>
      <c r="I47" s="146"/>
      <c r="J47" s="121">
        <v>0</v>
      </c>
    </row>
    <row r="48" spans="1:10" x14ac:dyDescent="0.25">
      <c r="A48" s="159"/>
      <c r="B48" s="146" t="s">
        <v>263</v>
      </c>
      <c r="C48" s="11" t="s">
        <v>235</v>
      </c>
      <c r="D48" s="11" t="s">
        <v>236</v>
      </c>
      <c r="E48" s="13">
        <v>85</v>
      </c>
      <c r="F48" s="13">
        <v>85</v>
      </c>
      <c r="G48" s="13">
        <v>85</v>
      </c>
      <c r="H48" s="13">
        <v>85</v>
      </c>
      <c r="I48" s="115" t="s">
        <v>263</v>
      </c>
      <c r="J48" s="121">
        <v>0</v>
      </c>
    </row>
    <row r="49" spans="1:10" x14ac:dyDescent="0.25">
      <c r="A49" s="159"/>
      <c r="B49" s="146"/>
      <c r="C49" s="183" t="s">
        <v>237</v>
      </c>
      <c r="D49" s="11" t="s">
        <v>238</v>
      </c>
      <c r="E49" s="13">
        <v>100</v>
      </c>
      <c r="F49" s="13">
        <v>100</v>
      </c>
      <c r="G49" s="13">
        <v>100</v>
      </c>
      <c r="H49" s="13">
        <v>100</v>
      </c>
      <c r="I49" s="115" t="s">
        <v>263</v>
      </c>
      <c r="J49" s="121">
        <v>0</v>
      </c>
    </row>
    <row r="50" spans="1:10" ht="33" x14ac:dyDescent="0.25">
      <c r="A50" s="159"/>
      <c r="B50" s="146"/>
      <c r="C50" s="148"/>
      <c r="D50" s="11" t="s">
        <v>239</v>
      </c>
      <c r="E50" s="13">
        <v>70</v>
      </c>
      <c r="F50" s="13">
        <v>70</v>
      </c>
      <c r="G50" s="13">
        <v>70</v>
      </c>
      <c r="H50" s="13">
        <v>70</v>
      </c>
      <c r="I50" s="115" t="s">
        <v>263</v>
      </c>
      <c r="J50" s="121">
        <v>0</v>
      </c>
    </row>
    <row r="51" spans="1:10" ht="33" x14ac:dyDescent="0.25">
      <c r="A51" s="159"/>
      <c r="B51" s="146"/>
      <c r="C51" s="148"/>
      <c r="D51" s="11" t="s">
        <v>240</v>
      </c>
      <c r="E51" s="13">
        <v>80</v>
      </c>
      <c r="F51" s="13">
        <v>80</v>
      </c>
      <c r="G51" s="13">
        <v>80</v>
      </c>
      <c r="H51" s="13">
        <v>80</v>
      </c>
      <c r="I51" s="115" t="s">
        <v>263</v>
      </c>
      <c r="J51" s="121">
        <v>0</v>
      </c>
    </row>
    <row r="52" spans="1:10" x14ac:dyDescent="0.25">
      <c r="A52" s="159"/>
      <c r="B52" s="146"/>
      <c r="C52" s="148"/>
      <c r="D52" s="11" t="s">
        <v>241</v>
      </c>
      <c r="E52" s="13">
        <v>100</v>
      </c>
      <c r="F52" s="13">
        <v>100</v>
      </c>
      <c r="G52" s="13">
        <v>100</v>
      </c>
      <c r="H52" s="13">
        <v>100</v>
      </c>
      <c r="I52" s="115" t="s">
        <v>263</v>
      </c>
      <c r="J52" s="121">
        <v>0</v>
      </c>
    </row>
    <row r="53" spans="1:10" x14ac:dyDescent="0.25">
      <c r="A53" s="159"/>
      <c r="B53" s="146"/>
      <c r="C53" s="183" t="s">
        <v>242</v>
      </c>
      <c r="D53" s="11" t="s">
        <v>238</v>
      </c>
      <c r="E53" s="13">
        <v>100</v>
      </c>
      <c r="F53" s="13">
        <v>100</v>
      </c>
      <c r="G53" s="13">
        <v>100</v>
      </c>
      <c r="H53" s="13">
        <v>100</v>
      </c>
      <c r="I53" s="115" t="s">
        <v>263</v>
      </c>
      <c r="J53" s="121">
        <v>0</v>
      </c>
    </row>
    <row r="54" spans="1:10" x14ac:dyDescent="0.25">
      <c r="A54" s="159"/>
      <c r="B54" s="146"/>
      <c r="C54" s="148"/>
      <c r="D54" s="11" t="s">
        <v>238</v>
      </c>
      <c r="E54" s="13">
        <v>100</v>
      </c>
      <c r="F54" s="13">
        <v>100</v>
      </c>
      <c r="G54" s="13">
        <v>100</v>
      </c>
      <c r="H54" s="13">
        <v>100</v>
      </c>
      <c r="I54" s="115" t="s">
        <v>263</v>
      </c>
      <c r="J54" s="121">
        <v>0</v>
      </c>
    </row>
    <row r="55" spans="1:10" ht="33" x14ac:dyDescent="0.25">
      <c r="A55" s="159"/>
      <c r="B55" s="146"/>
      <c r="C55" s="148"/>
      <c r="D55" s="11" t="s">
        <v>239</v>
      </c>
      <c r="E55" s="13">
        <v>70</v>
      </c>
      <c r="F55" s="13">
        <v>70</v>
      </c>
      <c r="G55" s="13">
        <v>70</v>
      </c>
      <c r="H55" s="13">
        <v>70</v>
      </c>
      <c r="I55" s="115" t="s">
        <v>263</v>
      </c>
      <c r="J55" s="121">
        <v>0</v>
      </c>
    </row>
    <row r="56" spans="1:10" ht="33" x14ac:dyDescent="0.25">
      <c r="A56" s="159"/>
      <c r="B56" s="146"/>
      <c r="C56" s="148"/>
      <c r="D56" s="11" t="s">
        <v>240</v>
      </c>
      <c r="E56" s="13">
        <v>75</v>
      </c>
      <c r="F56" s="13">
        <v>75</v>
      </c>
      <c r="G56" s="13">
        <v>75</v>
      </c>
      <c r="H56" s="13">
        <v>75</v>
      </c>
      <c r="I56" s="115" t="s">
        <v>263</v>
      </c>
      <c r="J56" s="121">
        <v>0</v>
      </c>
    </row>
    <row r="57" spans="1:10" x14ac:dyDescent="0.25">
      <c r="A57" s="159"/>
      <c r="B57" s="146"/>
      <c r="C57" s="148"/>
      <c r="D57" s="11" t="s">
        <v>241</v>
      </c>
      <c r="E57" s="13">
        <v>100</v>
      </c>
      <c r="F57" s="13">
        <v>100</v>
      </c>
      <c r="G57" s="13">
        <v>100</v>
      </c>
      <c r="H57" s="13">
        <v>100</v>
      </c>
      <c r="I57" s="115" t="s">
        <v>263</v>
      </c>
      <c r="J57" s="121">
        <v>0</v>
      </c>
    </row>
    <row r="58" spans="1:10" x14ac:dyDescent="0.25">
      <c r="A58" s="159"/>
      <c r="B58" s="146"/>
      <c r="C58" s="183" t="s">
        <v>243</v>
      </c>
      <c r="D58" s="11" t="s">
        <v>238</v>
      </c>
      <c r="E58" s="13">
        <v>100</v>
      </c>
      <c r="F58" s="13">
        <v>100</v>
      </c>
      <c r="G58" s="13">
        <v>100</v>
      </c>
      <c r="H58" s="13">
        <v>100</v>
      </c>
      <c r="I58" s="115" t="s">
        <v>263</v>
      </c>
      <c r="J58" s="121">
        <v>0</v>
      </c>
    </row>
    <row r="59" spans="1:10" ht="33" x14ac:dyDescent="0.25">
      <c r="A59" s="159"/>
      <c r="B59" s="146"/>
      <c r="C59" s="148"/>
      <c r="D59" s="11" t="s">
        <v>239</v>
      </c>
      <c r="E59" s="13">
        <v>65</v>
      </c>
      <c r="F59" s="13">
        <v>65</v>
      </c>
      <c r="G59" s="13">
        <v>65</v>
      </c>
      <c r="H59" s="13">
        <v>65</v>
      </c>
      <c r="I59" s="115" t="s">
        <v>263</v>
      </c>
      <c r="J59" s="121">
        <v>0</v>
      </c>
    </row>
    <row r="60" spans="1:10" ht="33" x14ac:dyDescent="0.25">
      <c r="A60" s="159"/>
      <c r="B60" s="146"/>
      <c r="C60" s="148"/>
      <c r="D60" s="11" t="s">
        <v>240</v>
      </c>
      <c r="E60" s="13">
        <v>75</v>
      </c>
      <c r="F60" s="13">
        <v>75</v>
      </c>
      <c r="G60" s="13">
        <v>75</v>
      </c>
      <c r="H60" s="13">
        <v>75</v>
      </c>
      <c r="I60" s="115" t="s">
        <v>263</v>
      </c>
      <c r="J60" s="121">
        <v>0</v>
      </c>
    </row>
    <row r="61" spans="1:10" x14ac:dyDescent="0.25">
      <c r="A61" s="159"/>
      <c r="B61" s="146"/>
      <c r="C61" s="148"/>
      <c r="D61" s="11" t="s">
        <v>241</v>
      </c>
      <c r="E61" s="13">
        <v>100</v>
      </c>
      <c r="F61" s="13">
        <v>100</v>
      </c>
      <c r="G61" s="13">
        <v>100</v>
      </c>
      <c r="H61" s="13">
        <v>100</v>
      </c>
      <c r="I61" s="115" t="s">
        <v>263</v>
      </c>
      <c r="J61" s="121">
        <v>0</v>
      </c>
    </row>
    <row r="62" spans="1:10" ht="33" x14ac:dyDescent="0.25">
      <c r="A62" s="159"/>
      <c r="B62" s="115" t="s">
        <v>264</v>
      </c>
      <c r="C62" s="11" t="s">
        <v>244</v>
      </c>
      <c r="D62" s="11" t="s">
        <v>245</v>
      </c>
      <c r="E62" s="13">
        <v>100</v>
      </c>
      <c r="F62" s="13">
        <v>100</v>
      </c>
      <c r="G62" s="13">
        <v>100</v>
      </c>
      <c r="H62" s="13">
        <v>100</v>
      </c>
      <c r="I62" s="115" t="s">
        <v>264</v>
      </c>
      <c r="J62" s="121">
        <v>0</v>
      </c>
    </row>
    <row r="63" spans="1:10" ht="16.5" customHeight="1" x14ac:dyDescent="0.25">
      <c r="A63" s="159"/>
      <c r="B63" s="146" t="s">
        <v>265</v>
      </c>
      <c r="C63" s="183" t="s">
        <v>246</v>
      </c>
      <c r="D63" s="11" t="s">
        <v>247</v>
      </c>
      <c r="E63" s="13">
        <v>100</v>
      </c>
      <c r="F63" s="13">
        <v>100</v>
      </c>
      <c r="G63" s="13">
        <v>100</v>
      </c>
      <c r="H63" s="13">
        <v>100</v>
      </c>
      <c r="I63" s="115" t="s">
        <v>265</v>
      </c>
      <c r="J63" s="121">
        <v>0</v>
      </c>
    </row>
    <row r="64" spans="1:10" ht="33" x14ac:dyDescent="0.25">
      <c r="A64" s="159"/>
      <c r="B64" s="146"/>
      <c r="C64" s="183"/>
      <c r="D64" s="11" t="s">
        <v>248</v>
      </c>
      <c r="E64" s="13">
        <v>80</v>
      </c>
      <c r="F64" s="13">
        <v>80</v>
      </c>
      <c r="G64" s="13">
        <v>80</v>
      </c>
      <c r="H64" s="13">
        <v>80</v>
      </c>
      <c r="I64" s="115" t="s">
        <v>265</v>
      </c>
      <c r="J64" s="121">
        <v>0</v>
      </c>
    </row>
    <row r="65" spans="1:10" ht="33" x14ac:dyDescent="0.25">
      <c r="A65" s="159"/>
      <c r="B65" s="146"/>
      <c r="C65" s="183"/>
      <c r="D65" s="11" t="s">
        <v>249</v>
      </c>
      <c r="E65" s="13">
        <v>75</v>
      </c>
      <c r="F65" s="13">
        <v>75</v>
      </c>
      <c r="G65" s="13">
        <v>75</v>
      </c>
      <c r="H65" s="13">
        <v>75</v>
      </c>
      <c r="I65" s="115" t="s">
        <v>265</v>
      </c>
      <c r="J65" s="121">
        <v>0</v>
      </c>
    </row>
    <row r="66" spans="1:10" ht="33" x14ac:dyDescent="0.25">
      <c r="A66" s="159"/>
      <c r="B66" s="146"/>
      <c r="C66" s="183"/>
      <c r="D66" s="11" t="s">
        <v>250</v>
      </c>
      <c r="E66" s="13">
        <v>75</v>
      </c>
      <c r="F66" s="13">
        <v>75</v>
      </c>
      <c r="G66" s="13">
        <v>75</v>
      </c>
      <c r="H66" s="13">
        <v>75</v>
      </c>
      <c r="I66" s="115" t="s">
        <v>265</v>
      </c>
      <c r="J66" s="121">
        <v>0</v>
      </c>
    </row>
    <row r="67" spans="1:10" ht="33" x14ac:dyDescent="0.25">
      <c r="A67" s="159"/>
      <c r="B67" s="146"/>
      <c r="C67" s="183" t="s">
        <v>251</v>
      </c>
      <c r="D67" s="11" t="s">
        <v>247</v>
      </c>
      <c r="E67" s="13">
        <v>100</v>
      </c>
      <c r="F67" s="13">
        <v>100</v>
      </c>
      <c r="G67" s="13">
        <v>100</v>
      </c>
      <c r="H67" s="13">
        <v>100</v>
      </c>
      <c r="I67" s="115" t="s">
        <v>265</v>
      </c>
      <c r="J67" s="121">
        <v>0</v>
      </c>
    </row>
    <row r="68" spans="1:10" ht="33" x14ac:dyDescent="0.25">
      <c r="A68" s="159"/>
      <c r="B68" s="146"/>
      <c r="C68" s="183"/>
      <c r="D68" s="11" t="s">
        <v>252</v>
      </c>
      <c r="E68" s="13">
        <v>80</v>
      </c>
      <c r="F68" s="13">
        <v>80</v>
      </c>
      <c r="G68" s="13">
        <v>80</v>
      </c>
      <c r="H68" s="13">
        <v>80</v>
      </c>
      <c r="I68" s="115" t="s">
        <v>265</v>
      </c>
      <c r="J68" s="121">
        <v>0</v>
      </c>
    </row>
    <row r="69" spans="1:10" ht="33" x14ac:dyDescent="0.25">
      <c r="A69" s="159"/>
      <c r="B69" s="146"/>
      <c r="C69" s="183"/>
      <c r="D69" s="11" t="s">
        <v>253</v>
      </c>
      <c r="E69" s="13">
        <v>75</v>
      </c>
      <c r="F69" s="13">
        <v>75</v>
      </c>
      <c r="G69" s="13">
        <v>75</v>
      </c>
      <c r="H69" s="13">
        <v>75</v>
      </c>
      <c r="I69" s="115" t="s">
        <v>265</v>
      </c>
      <c r="J69" s="121">
        <v>0</v>
      </c>
    </row>
    <row r="70" spans="1:10" ht="33" x14ac:dyDescent="0.25">
      <c r="A70" s="159"/>
      <c r="B70" s="146"/>
      <c r="C70" s="183"/>
      <c r="D70" s="11" t="s">
        <v>254</v>
      </c>
      <c r="E70" s="13">
        <v>75</v>
      </c>
      <c r="F70" s="13">
        <v>75</v>
      </c>
      <c r="G70" s="13">
        <v>75</v>
      </c>
      <c r="H70" s="13">
        <v>75</v>
      </c>
      <c r="I70" s="115" t="s">
        <v>265</v>
      </c>
      <c r="J70" s="121">
        <v>0</v>
      </c>
    </row>
    <row r="71" spans="1:10" ht="33" x14ac:dyDescent="0.25">
      <c r="A71" s="159"/>
      <c r="B71" s="146"/>
      <c r="C71" s="183" t="s">
        <v>255</v>
      </c>
      <c r="D71" s="11" t="s">
        <v>247</v>
      </c>
      <c r="E71" s="13">
        <v>100</v>
      </c>
      <c r="F71" s="13">
        <v>100</v>
      </c>
      <c r="G71" s="13">
        <v>100</v>
      </c>
      <c r="H71" s="13">
        <v>100</v>
      </c>
      <c r="I71" s="115" t="s">
        <v>265</v>
      </c>
      <c r="J71" s="121">
        <v>0</v>
      </c>
    </row>
    <row r="72" spans="1:10" ht="33" x14ac:dyDescent="0.25">
      <c r="A72" s="159"/>
      <c r="B72" s="146"/>
      <c r="C72" s="183"/>
      <c r="D72" s="11" t="s">
        <v>248</v>
      </c>
      <c r="E72" s="13">
        <v>80</v>
      </c>
      <c r="F72" s="13">
        <v>80</v>
      </c>
      <c r="G72" s="13">
        <v>80</v>
      </c>
      <c r="H72" s="13">
        <v>80</v>
      </c>
      <c r="I72" s="115" t="s">
        <v>265</v>
      </c>
      <c r="J72" s="121">
        <v>0</v>
      </c>
    </row>
    <row r="73" spans="1:10" ht="33" x14ac:dyDescent="0.25">
      <c r="A73" s="159"/>
      <c r="B73" s="146"/>
      <c r="C73" s="183"/>
      <c r="D73" s="11" t="s">
        <v>253</v>
      </c>
      <c r="E73" s="13">
        <v>75</v>
      </c>
      <c r="F73" s="13">
        <v>75</v>
      </c>
      <c r="G73" s="13">
        <v>75</v>
      </c>
      <c r="H73" s="13">
        <v>75</v>
      </c>
      <c r="I73" s="115" t="s">
        <v>265</v>
      </c>
      <c r="J73" s="121">
        <v>0</v>
      </c>
    </row>
    <row r="74" spans="1:10" ht="33" x14ac:dyDescent="0.25">
      <c r="A74" s="159"/>
      <c r="B74" s="146"/>
      <c r="C74" s="183"/>
      <c r="D74" s="11" t="s">
        <v>256</v>
      </c>
      <c r="E74" s="13">
        <v>75</v>
      </c>
      <c r="F74" s="13">
        <v>75</v>
      </c>
      <c r="G74" s="13">
        <v>75</v>
      </c>
      <c r="H74" s="13">
        <v>75</v>
      </c>
      <c r="I74" s="115" t="s">
        <v>265</v>
      </c>
      <c r="J74" s="121">
        <v>0</v>
      </c>
    </row>
    <row r="75" spans="1:10" ht="16.5" customHeight="1" x14ac:dyDescent="0.25">
      <c r="A75" s="159"/>
      <c r="B75" s="146" t="s">
        <v>1669</v>
      </c>
      <c r="C75" s="11" t="s">
        <v>257</v>
      </c>
      <c r="D75" s="11" t="s">
        <v>258</v>
      </c>
      <c r="E75" s="13">
        <v>100</v>
      </c>
      <c r="F75" s="13">
        <v>100</v>
      </c>
      <c r="G75" s="13">
        <v>100</v>
      </c>
      <c r="H75" s="13">
        <v>100</v>
      </c>
      <c r="I75" s="115" t="s">
        <v>266</v>
      </c>
      <c r="J75" s="121">
        <v>0</v>
      </c>
    </row>
    <row r="76" spans="1:10" ht="33" x14ac:dyDescent="0.25">
      <c r="A76" s="159"/>
      <c r="B76" s="146"/>
      <c r="C76" s="11" t="s">
        <v>259</v>
      </c>
      <c r="D76" s="11" t="s">
        <v>260</v>
      </c>
      <c r="E76" s="13">
        <v>100</v>
      </c>
      <c r="F76" s="13">
        <v>100</v>
      </c>
      <c r="G76" s="13">
        <v>100</v>
      </c>
      <c r="H76" s="13">
        <v>100</v>
      </c>
      <c r="I76" s="115" t="s">
        <v>1669</v>
      </c>
      <c r="J76" s="121">
        <v>0</v>
      </c>
    </row>
    <row r="77" spans="1:10" ht="33" x14ac:dyDescent="0.25">
      <c r="A77" s="159"/>
      <c r="B77" s="146"/>
      <c r="C77" s="11" t="s">
        <v>261</v>
      </c>
      <c r="D77" s="11" t="s">
        <v>262</v>
      </c>
      <c r="E77" s="13">
        <v>100</v>
      </c>
      <c r="F77" s="13">
        <v>100</v>
      </c>
      <c r="G77" s="13">
        <v>100</v>
      </c>
      <c r="H77" s="13">
        <v>100</v>
      </c>
      <c r="I77" s="115" t="s">
        <v>1669</v>
      </c>
      <c r="J77" s="121">
        <v>0</v>
      </c>
    </row>
    <row r="78" spans="1:10" ht="33" x14ac:dyDescent="0.25">
      <c r="A78" s="159"/>
      <c r="B78" s="146"/>
      <c r="C78" s="7" t="s">
        <v>227</v>
      </c>
      <c r="D78" s="7" t="s">
        <v>228</v>
      </c>
      <c r="E78" s="8">
        <v>1</v>
      </c>
      <c r="F78" s="8">
        <v>1</v>
      </c>
      <c r="G78" s="8">
        <v>1</v>
      </c>
      <c r="H78" s="8">
        <v>1</v>
      </c>
      <c r="I78" s="115" t="s">
        <v>1669</v>
      </c>
      <c r="J78" s="121">
        <v>0</v>
      </c>
    </row>
    <row r="79" spans="1:10" ht="16.5" customHeight="1" x14ac:dyDescent="0.25">
      <c r="A79" s="159"/>
      <c r="B79" s="146" t="s">
        <v>276</v>
      </c>
      <c r="C79" s="183" t="s">
        <v>268</v>
      </c>
      <c r="D79" s="11" t="s">
        <v>269</v>
      </c>
      <c r="E79" s="11" t="s">
        <v>270</v>
      </c>
      <c r="F79" s="11" t="s">
        <v>270</v>
      </c>
      <c r="G79" s="11" t="s">
        <v>270</v>
      </c>
      <c r="H79" s="11" t="s">
        <v>270</v>
      </c>
      <c r="I79" s="115" t="s">
        <v>276</v>
      </c>
      <c r="J79" s="121">
        <v>0</v>
      </c>
    </row>
    <row r="80" spans="1:10" ht="33" x14ac:dyDescent="0.25">
      <c r="A80" s="159"/>
      <c r="B80" s="146"/>
      <c r="C80" s="148"/>
      <c r="D80" s="11" t="s">
        <v>271</v>
      </c>
      <c r="E80" s="11" t="s">
        <v>270</v>
      </c>
      <c r="F80" s="11" t="s">
        <v>270</v>
      </c>
      <c r="G80" s="11" t="s">
        <v>270</v>
      </c>
      <c r="H80" s="11" t="s">
        <v>270</v>
      </c>
      <c r="I80" s="115" t="s">
        <v>276</v>
      </c>
      <c r="J80" s="121">
        <v>0</v>
      </c>
    </row>
    <row r="81" spans="1:10" ht="33" x14ac:dyDescent="0.25">
      <c r="A81" s="159"/>
      <c r="B81" s="146"/>
      <c r="C81" s="183" t="s">
        <v>272</v>
      </c>
      <c r="D81" s="11" t="s">
        <v>273</v>
      </c>
      <c r="E81" s="11" t="s">
        <v>270</v>
      </c>
      <c r="F81" s="11" t="s">
        <v>270</v>
      </c>
      <c r="G81" s="11" t="s">
        <v>270</v>
      </c>
      <c r="H81" s="11" t="s">
        <v>270</v>
      </c>
      <c r="I81" s="115" t="s">
        <v>276</v>
      </c>
      <c r="J81" s="121">
        <v>0</v>
      </c>
    </row>
    <row r="82" spans="1:10" ht="33" x14ac:dyDescent="0.25">
      <c r="A82" s="159"/>
      <c r="B82" s="146"/>
      <c r="C82" s="148"/>
      <c r="D82" s="11" t="s">
        <v>274</v>
      </c>
      <c r="E82" s="11" t="s">
        <v>270</v>
      </c>
      <c r="F82" s="11" t="s">
        <v>270</v>
      </c>
      <c r="G82" s="11" t="s">
        <v>270</v>
      </c>
      <c r="H82" s="11" t="s">
        <v>270</v>
      </c>
      <c r="I82" s="115" t="s">
        <v>276</v>
      </c>
      <c r="J82" s="121">
        <v>0</v>
      </c>
    </row>
    <row r="83" spans="1:10" ht="33" x14ac:dyDescent="0.25">
      <c r="A83" s="159"/>
      <c r="B83" s="146"/>
      <c r="C83" s="148"/>
      <c r="D83" s="11" t="s">
        <v>275</v>
      </c>
      <c r="E83" s="11" t="s">
        <v>270</v>
      </c>
      <c r="F83" s="11" t="s">
        <v>270</v>
      </c>
      <c r="G83" s="11" t="s">
        <v>270</v>
      </c>
      <c r="H83" s="11" t="s">
        <v>270</v>
      </c>
      <c r="I83" s="115" t="s">
        <v>276</v>
      </c>
      <c r="J83" s="121">
        <v>0</v>
      </c>
    </row>
    <row r="84" spans="1:10" ht="33" x14ac:dyDescent="0.25">
      <c r="A84" s="175" t="s">
        <v>32</v>
      </c>
      <c r="B84" s="117" t="s">
        <v>285</v>
      </c>
      <c r="C84" s="117" t="s">
        <v>286</v>
      </c>
      <c r="D84" s="117" t="s">
        <v>287</v>
      </c>
      <c r="E84" s="14">
        <v>1</v>
      </c>
      <c r="F84" s="14">
        <v>1</v>
      </c>
      <c r="G84" s="14">
        <v>1</v>
      </c>
      <c r="H84" s="14">
        <v>1</v>
      </c>
      <c r="I84" s="117" t="s">
        <v>1663</v>
      </c>
      <c r="J84" s="121">
        <v>0</v>
      </c>
    </row>
    <row r="85" spans="1:10" ht="33" x14ac:dyDescent="0.25">
      <c r="A85" s="175"/>
      <c r="B85" s="117"/>
      <c r="C85" s="117" t="s">
        <v>286</v>
      </c>
      <c r="D85" s="117" t="s">
        <v>288</v>
      </c>
      <c r="E85" s="14">
        <v>1</v>
      </c>
      <c r="F85" s="14">
        <v>1</v>
      </c>
      <c r="G85" s="14">
        <v>1</v>
      </c>
      <c r="H85" s="14">
        <v>1</v>
      </c>
      <c r="I85" s="117" t="s">
        <v>1663</v>
      </c>
      <c r="J85" s="121">
        <v>0</v>
      </c>
    </row>
    <row r="86" spans="1:10" ht="33" x14ac:dyDescent="0.25">
      <c r="A86" s="175"/>
      <c r="B86" s="117"/>
      <c r="C86" s="117" t="s">
        <v>289</v>
      </c>
      <c r="D86" s="117" t="s">
        <v>290</v>
      </c>
      <c r="E86" s="14">
        <v>0.9</v>
      </c>
      <c r="F86" s="14">
        <v>0.9</v>
      </c>
      <c r="G86" s="14">
        <v>0.9</v>
      </c>
      <c r="H86" s="117">
        <v>0</v>
      </c>
      <c r="I86" s="117" t="s">
        <v>1664</v>
      </c>
      <c r="J86" s="121">
        <v>0</v>
      </c>
    </row>
    <row r="87" spans="1:10" ht="33" x14ac:dyDescent="0.25">
      <c r="A87" s="175"/>
      <c r="B87" s="117" t="s">
        <v>291</v>
      </c>
      <c r="C87" s="117" t="s">
        <v>292</v>
      </c>
      <c r="D87" s="117" t="s">
        <v>293</v>
      </c>
      <c r="E87" s="14">
        <v>0.9</v>
      </c>
      <c r="F87" s="14">
        <v>0.9</v>
      </c>
      <c r="G87" s="14">
        <v>0.9</v>
      </c>
      <c r="H87" s="14">
        <v>0.9</v>
      </c>
      <c r="I87" s="117" t="s">
        <v>1664</v>
      </c>
      <c r="J87" s="121">
        <v>0</v>
      </c>
    </row>
    <row r="88" spans="1:10" ht="33" x14ac:dyDescent="0.25">
      <c r="A88" s="175"/>
      <c r="B88" s="117"/>
      <c r="C88" s="117" t="s">
        <v>292</v>
      </c>
      <c r="D88" s="117" t="s">
        <v>294</v>
      </c>
      <c r="E88" s="14">
        <v>0.9</v>
      </c>
      <c r="F88" s="14">
        <v>0.9</v>
      </c>
      <c r="G88" s="14">
        <v>0.9</v>
      </c>
      <c r="H88" s="14">
        <v>0.9</v>
      </c>
      <c r="I88" s="117" t="s">
        <v>1664</v>
      </c>
      <c r="J88" s="121">
        <v>0</v>
      </c>
    </row>
    <row r="89" spans="1:10" x14ac:dyDescent="0.25">
      <c r="A89" s="175"/>
      <c r="B89" s="117"/>
      <c r="C89" s="117" t="s">
        <v>295</v>
      </c>
      <c r="D89" s="117" t="s">
        <v>296</v>
      </c>
      <c r="E89" s="14">
        <v>1</v>
      </c>
      <c r="F89" s="14">
        <v>1</v>
      </c>
      <c r="G89" s="14">
        <v>1</v>
      </c>
      <c r="H89" s="14">
        <v>1</v>
      </c>
      <c r="I89" s="117" t="s">
        <v>32</v>
      </c>
      <c r="J89" s="121">
        <v>0</v>
      </c>
    </row>
    <row r="90" spans="1:10" ht="33" x14ac:dyDescent="0.25">
      <c r="A90" s="175"/>
      <c r="B90" s="117" t="s">
        <v>297</v>
      </c>
      <c r="C90" s="117" t="s">
        <v>298</v>
      </c>
      <c r="D90" s="117" t="s">
        <v>299</v>
      </c>
      <c r="E90" s="14">
        <v>0.9</v>
      </c>
      <c r="F90" s="14">
        <v>0.9</v>
      </c>
      <c r="G90" s="14">
        <v>0.9</v>
      </c>
      <c r="H90" s="117">
        <v>0</v>
      </c>
      <c r="I90" s="117" t="s">
        <v>32</v>
      </c>
      <c r="J90" s="121">
        <v>0</v>
      </c>
    </row>
    <row r="91" spans="1:10" ht="33" x14ac:dyDescent="0.25">
      <c r="A91" s="175"/>
      <c r="B91" s="117"/>
      <c r="C91" s="117" t="s">
        <v>298</v>
      </c>
      <c r="D91" s="117" t="s">
        <v>300</v>
      </c>
      <c r="E91" s="14">
        <v>0.9</v>
      </c>
      <c r="F91" s="14">
        <v>0.9</v>
      </c>
      <c r="G91" s="14">
        <v>0.9</v>
      </c>
      <c r="H91" s="117">
        <v>0</v>
      </c>
      <c r="I91" s="117" t="s">
        <v>32</v>
      </c>
      <c r="J91" s="121">
        <v>0</v>
      </c>
    </row>
    <row r="92" spans="1:10" ht="33" x14ac:dyDescent="0.25">
      <c r="A92" s="175"/>
      <c r="B92" s="117" t="s">
        <v>301</v>
      </c>
      <c r="C92" s="117" t="s">
        <v>302</v>
      </c>
      <c r="D92" s="117" t="s">
        <v>303</v>
      </c>
      <c r="E92" s="14">
        <v>0.75</v>
      </c>
      <c r="F92" s="14">
        <v>0.75</v>
      </c>
      <c r="G92" s="14">
        <v>0.75</v>
      </c>
      <c r="H92" s="14">
        <v>0.75</v>
      </c>
      <c r="I92" s="117" t="s">
        <v>304</v>
      </c>
      <c r="J92" s="121">
        <v>0</v>
      </c>
    </row>
    <row r="93" spans="1:10" x14ac:dyDescent="0.25">
      <c r="A93" s="175"/>
      <c r="B93" s="117" t="s">
        <v>305</v>
      </c>
      <c r="C93" s="117" t="s">
        <v>306</v>
      </c>
      <c r="D93" s="117" t="s">
        <v>307</v>
      </c>
      <c r="E93" s="14">
        <v>0.85</v>
      </c>
      <c r="F93" s="14">
        <v>0.85</v>
      </c>
      <c r="G93" s="14">
        <v>0.85</v>
      </c>
      <c r="H93" s="117">
        <v>0</v>
      </c>
      <c r="I93" s="117" t="s">
        <v>308</v>
      </c>
      <c r="J93" s="121">
        <v>0</v>
      </c>
    </row>
    <row r="94" spans="1:10" x14ac:dyDescent="0.25">
      <c r="A94" s="175"/>
      <c r="B94" s="117"/>
      <c r="C94" s="117" t="s">
        <v>306</v>
      </c>
      <c r="D94" s="117" t="s">
        <v>309</v>
      </c>
      <c r="E94" s="14">
        <v>0.85</v>
      </c>
      <c r="F94" s="14">
        <v>0.85</v>
      </c>
      <c r="G94" s="14">
        <v>0.85</v>
      </c>
      <c r="H94" s="117">
        <v>0</v>
      </c>
      <c r="I94" s="117" t="s">
        <v>308</v>
      </c>
      <c r="J94" s="121">
        <v>0</v>
      </c>
    </row>
    <row r="95" spans="1:10" ht="33" x14ac:dyDescent="0.25">
      <c r="A95" s="175"/>
      <c r="B95" s="117" t="s">
        <v>310</v>
      </c>
      <c r="C95" s="117" t="s">
        <v>311</v>
      </c>
      <c r="D95" s="117" t="s">
        <v>312</v>
      </c>
      <c r="E95" s="14">
        <v>0.9</v>
      </c>
      <c r="F95" s="14">
        <v>0.9</v>
      </c>
      <c r="G95" s="14">
        <v>0.9</v>
      </c>
      <c r="H95" s="117">
        <v>0</v>
      </c>
      <c r="I95" s="117" t="s">
        <v>313</v>
      </c>
      <c r="J95" s="121">
        <v>0</v>
      </c>
    </row>
    <row r="96" spans="1:10" ht="33" x14ac:dyDescent="0.25">
      <c r="A96" s="175"/>
      <c r="B96" s="117" t="s">
        <v>314</v>
      </c>
      <c r="C96" s="117" t="s">
        <v>314</v>
      </c>
      <c r="D96" s="117" t="s">
        <v>315</v>
      </c>
      <c r="E96" s="14">
        <v>0.9</v>
      </c>
      <c r="F96" s="14">
        <v>0.9</v>
      </c>
      <c r="G96" s="14">
        <v>0.9</v>
      </c>
      <c r="H96" s="117">
        <v>0</v>
      </c>
      <c r="I96" s="117" t="s">
        <v>313</v>
      </c>
      <c r="J96" s="121">
        <v>0</v>
      </c>
    </row>
    <row r="97" spans="1:10" ht="33" x14ac:dyDescent="0.25">
      <c r="A97" s="175" t="s">
        <v>365</v>
      </c>
      <c r="B97" s="148" t="s">
        <v>316</v>
      </c>
      <c r="C97" s="148" t="s">
        <v>317</v>
      </c>
      <c r="D97" s="117" t="s">
        <v>318</v>
      </c>
      <c r="E97" s="117">
        <v>100</v>
      </c>
      <c r="F97" s="117">
        <v>100</v>
      </c>
      <c r="G97" s="117">
        <v>100</v>
      </c>
      <c r="H97" s="117">
        <v>100</v>
      </c>
      <c r="I97" s="117" t="s">
        <v>319</v>
      </c>
      <c r="J97" s="121">
        <v>0</v>
      </c>
    </row>
    <row r="98" spans="1:10" ht="33" x14ac:dyDescent="0.25">
      <c r="A98" s="175"/>
      <c r="B98" s="148"/>
      <c r="C98" s="148"/>
      <c r="D98" s="117" t="s">
        <v>320</v>
      </c>
      <c r="E98" s="117">
        <v>90</v>
      </c>
      <c r="F98" s="117">
        <v>90</v>
      </c>
      <c r="G98" s="117">
        <v>90</v>
      </c>
      <c r="H98" s="117">
        <v>90</v>
      </c>
      <c r="I98" s="117" t="s">
        <v>319</v>
      </c>
      <c r="J98" s="121">
        <v>0</v>
      </c>
    </row>
    <row r="99" spans="1:10" ht="49.5" x14ac:dyDescent="0.25">
      <c r="A99" s="175"/>
      <c r="B99" s="148"/>
      <c r="C99" s="148" t="s">
        <v>321</v>
      </c>
      <c r="D99" s="117" t="s">
        <v>322</v>
      </c>
      <c r="E99" s="117">
        <v>90</v>
      </c>
      <c r="F99" s="117">
        <v>90</v>
      </c>
      <c r="G99" s="117">
        <v>90</v>
      </c>
      <c r="H99" s="117">
        <v>90</v>
      </c>
      <c r="I99" s="117" t="s">
        <v>319</v>
      </c>
      <c r="J99" s="121">
        <v>0</v>
      </c>
    </row>
    <row r="100" spans="1:10" ht="33" x14ac:dyDescent="0.25">
      <c r="A100" s="175"/>
      <c r="B100" s="148"/>
      <c r="C100" s="148"/>
      <c r="D100" s="117" t="s">
        <v>323</v>
      </c>
      <c r="E100" s="117">
        <v>90</v>
      </c>
      <c r="F100" s="117">
        <v>90</v>
      </c>
      <c r="G100" s="117">
        <v>90</v>
      </c>
      <c r="H100" s="117">
        <v>90</v>
      </c>
      <c r="I100" s="117" t="s">
        <v>319</v>
      </c>
      <c r="J100" s="121">
        <v>0</v>
      </c>
    </row>
    <row r="101" spans="1:10" ht="33" x14ac:dyDescent="0.25">
      <c r="A101" s="175"/>
      <c r="B101" s="148"/>
      <c r="C101" s="148"/>
      <c r="D101" s="117" t="s">
        <v>323</v>
      </c>
      <c r="E101" s="117">
        <v>90</v>
      </c>
      <c r="F101" s="117">
        <v>90</v>
      </c>
      <c r="G101" s="117">
        <v>90</v>
      </c>
      <c r="H101" s="117">
        <v>90</v>
      </c>
      <c r="I101" s="117" t="s">
        <v>319</v>
      </c>
      <c r="J101" s="121">
        <v>0</v>
      </c>
    </row>
    <row r="102" spans="1:10" ht="33" x14ac:dyDescent="0.25">
      <c r="A102" s="175"/>
      <c r="B102" s="148"/>
      <c r="C102" s="148"/>
      <c r="D102" s="117" t="s">
        <v>324</v>
      </c>
      <c r="E102" s="117">
        <v>90</v>
      </c>
      <c r="F102" s="117">
        <v>90</v>
      </c>
      <c r="G102" s="117">
        <v>90</v>
      </c>
      <c r="H102" s="117">
        <v>90</v>
      </c>
      <c r="I102" s="117" t="s">
        <v>319</v>
      </c>
      <c r="J102" s="121">
        <v>0</v>
      </c>
    </row>
    <row r="103" spans="1:10" ht="33" customHeight="1" x14ac:dyDescent="0.25">
      <c r="A103" s="175"/>
      <c r="B103" s="148" t="s">
        <v>325</v>
      </c>
      <c r="C103" s="117" t="s">
        <v>326</v>
      </c>
      <c r="D103" s="117" t="s">
        <v>327</v>
      </c>
      <c r="E103" s="117">
        <v>100</v>
      </c>
      <c r="F103" s="117">
        <v>100</v>
      </c>
      <c r="G103" s="117">
        <v>100</v>
      </c>
      <c r="H103" s="117">
        <v>100</v>
      </c>
      <c r="I103" s="117" t="s">
        <v>328</v>
      </c>
      <c r="J103" s="121">
        <v>0</v>
      </c>
    </row>
    <row r="104" spans="1:10" ht="33" x14ac:dyDescent="0.25">
      <c r="A104" s="175"/>
      <c r="B104" s="148"/>
      <c r="C104" s="117" t="s">
        <v>329</v>
      </c>
      <c r="D104" s="117" t="s">
        <v>330</v>
      </c>
      <c r="E104" s="117">
        <v>95</v>
      </c>
      <c r="F104" s="117">
        <v>95</v>
      </c>
      <c r="G104" s="117">
        <v>95</v>
      </c>
      <c r="H104" s="117">
        <v>95</v>
      </c>
      <c r="I104" s="117" t="s">
        <v>328</v>
      </c>
      <c r="J104" s="121">
        <v>0</v>
      </c>
    </row>
    <row r="105" spans="1:10" ht="49.5" x14ac:dyDescent="0.25">
      <c r="A105" s="175"/>
      <c r="B105" s="117" t="s">
        <v>331</v>
      </c>
      <c r="C105" s="117" t="s">
        <v>332</v>
      </c>
      <c r="D105" s="117" t="s">
        <v>333</v>
      </c>
      <c r="E105" s="117">
        <v>95</v>
      </c>
      <c r="F105" s="117">
        <v>95</v>
      </c>
      <c r="G105" s="117">
        <v>95</v>
      </c>
      <c r="H105" s="117">
        <v>95</v>
      </c>
      <c r="I105" s="117" t="s">
        <v>334</v>
      </c>
      <c r="J105" s="121">
        <v>0</v>
      </c>
    </row>
    <row r="106" spans="1:10" ht="33" x14ac:dyDescent="0.25">
      <c r="A106" s="175"/>
      <c r="B106" s="148" t="s">
        <v>335</v>
      </c>
      <c r="C106" s="117" t="s">
        <v>336</v>
      </c>
      <c r="D106" s="117" t="s">
        <v>337</v>
      </c>
      <c r="E106" s="117">
        <v>100</v>
      </c>
      <c r="F106" s="117">
        <v>100</v>
      </c>
      <c r="G106" s="117">
        <v>100</v>
      </c>
      <c r="H106" s="117">
        <v>100</v>
      </c>
      <c r="I106" s="117" t="s">
        <v>338</v>
      </c>
      <c r="J106" s="121">
        <v>0</v>
      </c>
    </row>
    <row r="107" spans="1:10" ht="33" x14ac:dyDescent="0.25">
      <c r="A107" s="175"/>
      <c r="B107" s="148"/>
      <c r="C107" s="148" t="s">
        <v>339</v>
      </c>
      <c r="D107" s="117" t="s">
        <v>340</v>
      </c>
      <c r="E107" s="117">
        <v>100</v>
      </c>
      <c r="F107" s="117">
        <v>100</v>
      </c>
      <c r="G107" s="117">
        <v>100</v>
      </c>
      <c r="H107" s="117">
        <v>100</v>
      </c>
      <c r="I107" s="117" t="s">
        <v>338</v>
      </c>
      <c r="J107" s="121">
        <v>0</v>
      </c>
    </row>
    <row r="108" spans="1:10" ht="33" x14ac:dyDescent="0.25">
      <c r="A108" s="175"/>
      <c r="B108" s="148"/>
      <c r="C108" s="148"/>
      <c r="D108" s="117" t="s">
        <v>341</v>
      </c>
      <c r="E108" s="117">
        <v>100</v>
      </c>
      <c r="F108" s="117">
        <v>100</v>
      </c>
      <c r="G108" s="117">
        <v>100</v>
      </c>
      <c r="H108" s="117">
        <v>100</v>
      </c>
      <c r="I108" s="117" t="s">
        <v>338</v>
      </c>
      <c r="J108" s="121">
        <v>0</v>
      </c>
    </row>
    <row r="109" spans="1:10" ht="33" x14ac:dyDescent="0.25">
      <c r="A109" s="175"/>
      <c r="B109" s="148"/>
      <c r="C109" s="148"/>
      <c r="D109" s="117" t="s">
        <v>342</v>
      </c>
      <c r="E109" s="117">
        <v>100</v>
      </c>
      <c r="F109" s="117">
        <v>100</v>
      </c>
      <c r="G109" s="117">
        <v>100</v>
      </c>
      <c r="H109" s="117">
        <v>100</v>
      </c>
      <c r="I109" s="117" t="s">
        <v>338</v>
      </c>
      <c r="J109" s="121">
        <v>0</v>
      </c>
    </row>
    <row r="110" spans="1:10" ht="33" x14ac:dyDescent="0.25">
      <c r="A110" s="175"/>
      <c r="B110" s="148"/>
      <c r="C110" s="148"/>
      <c r="D110" s="117" t="s">
        <v>343</v>
      </c>
      <c r="E110" s="117">
        <v>95</v>
      </c>
      <c r="F110" s="117">
        <v>95</v>
      </c>
      <c r="G110" s="117">
        <v>95</v>
      </c>
      <c r="H110" s="117">
        <v>95</v>
      </c>
      <c r="I110" s="117" t="s">
        <v>338</v>
      </c>
      <c r="J110" s="121">
        <v>0</v>
      </c>
    </row>
    <row r="111" spans="1:10" x14ac:dyDescent="0.25">
      <c r="A111" s="175"/>
      <c r="B111" s="148" t="s">
        <v>344</v>
      </c>
      <c r="C111" s="148" t="s">
        <v>345</v>
      </c>
      <c r="D111" s="117" t="s">
        <v>346</v>
      </c>
      <c r="E111" s="10">
        <v>80</v>
      </c>
      <c r="F111" s="10">
        <v>80</v>
      </c>
      <c r="G111" s="10">
        <v>80</v>
      </c>
      <c r="H111" s="10">
        <v>80</v>
      </c>
      <c r="I111" s="117" t="s">
        <v>347</v>
      </c>
      <c r="J111" s="121">
        <v>0</v>
      </c>
    </row>
    <row r="112" spans="1:10" ht="49.5" x14ac:dyDescent="0.25">
      <c r="A112" s="175"/>
      <c r="B112" s="148"/>
      <c r="C112" s="148"/>
      <c r="D112" s="117" t="s">
        <v>348</v>
      </c>
      <c r="E112" s="10" t="s">
        <v>349</v>
      </c>
      <c r="F112" s="10" t="s">
        <v>349</v>
      </c>
      <c r="G112" s="10" t="s">
        <v>349</v>
      </c>
      <c r="H112" s="10" t="s">
        <v>349</v>
      </c>
      <c r="I112" s="117" t="s">
        <v>347</v>
      </c>
      <c r="J112" s="121">
        <v>0</v>
      </c>
    </row>
    <row r="113" spans="1:10" ht="49.5" x14ac:dyDescent="0.25">
      <c r="A113" s="175"/>
      <c r="B113" s="148"/>
      <c r="C113" s="148"/>
      <c r="D113" s="117" t="s">
        <v>350</v>
      </c>
      <c r="E113" s="10" t="s">
        <v>349</v>
      </c>
      <c r="F113" s="10" t="s">
        <v>349</v>
      </c>
      <c r="G113" s="10" t="s">
        <v>349</v>
      </c>
      <c r="H113" s="10" t="s">
        <v>349</v>
      </c>
      <c r="I113" s="117" t="s">
        <v>347</v>
      </c>
      <c r="J113" s="121">
        <v>0</v>
      </c>
    </row>
    <row r="114" spans="1:10" ht="33" x14ac:dyDescent="0.25">
      <c r="A114" s="175"/>
      <c r="B114" s="148"/>
      <c r="C114" s="148"/>
      <c r="D114" s="117" t="s">
        <v>351</v>
      </c>
      <c r="E114" s="10" t="s">
        <v>352</v>
      </c>
      <c r="F114" s="10" t="s">
        <v>352</v>
      </c>
      <c r="G114" s="10" t="s">
        <v>352</v>
      </c>
      <c r="H114" s="10" t="s">
        <v>352</v>
      </c>
      <c r="I114" s="117" t="s">
        <v>347</v>
      </c>
      <c r="J114" s="121">
        <v>0</v>
      </c>
    </row>
    <row r="115" spans="1:10" ht="49.5" x14ac:dyDescent="0.25">
      <c r="A115" s="159" t="s">
        <v>364</v>
      </c>
      <c r="B115" s="146" t="s">
        <v>364</v>
      </c>
      <c r="C115" s="184" t="s">
        <v>353</v>
      </c>
      <c r="D115" s="184" t="s">
        <v>354</v>
      </c>
      <c r="E115" s="2">
        <v>1</v>
      </c>
      <c r="F115" s="2">
        <v>1</v>
      </c>
      <c r="G115" s="2">
        <v>1</v>
      </c>
      <c r="H115" s="2">
        <v>1</v>
      </c>
      <c r="I115" s="115" t="s">
        <v>366</v>
      </c>
      <c r="J115" s="121">
        <v>0</v>
      </c>
    </row>
    <row r="116" spans="1:10" ht="33" x14ac:dyDescent="0.25">
      <c r="A116" s="159"/>
      <c r="B116" s="146"/>
      <c r="C116" s="184" t="s">
        <v>353</v>
      </c>
      <c r="D116" s="184" t="s">
        <v>355</v>
      </c>
      <c r="E116" s="2">
        <v>1</v>
      </c>
      <c r="F116" s="2">
        <v>1</v>
      </c>
      <c r="G116" s="2">
        <v>1</v>
      </c>
      <c r="H116" s="2">
        <v>1</v>
      </c>
      <c r="I116" s="115" t="s">
        <v>366</v>
      </c>
      <c r="J116" s="121">
        <v>0</v>
      </c>
    </row>
    <row r="117" spans="1:10" ht="49.5" x14ac:dyDescent="0.25">
      <c r="A117" s="159"/>
      <c r="B117" s="146"/>
      <c r="C117" s="184" t="s">
        <v>353</v>
      </c>
      <c r="D117" s="184" t="s">
        <v>363</v>
      </c>
      <c r="E117" s="2">
        <v>1</v>
      </c>
      <c r="F117" s="2">
        <v>1</v>
      </c>
      <c r="G117" s="2">
        <v>1</v>
      </c>
      <c r="H117" s="2">
        <v>1</v>
      </c>
      <c r="I117" s="115" t="s">
        <v>366</v>
      </c>
      <c r="J117" s="121">
        <v>0</v>
      </c>
    </row>
    <row r="118" spans="1:10" ht="66" x14ac:dyDescent="0.25">
      <c r="A118" s="159"/>
      <c r="B118" s="146"/>
      <c r="C118" s="184" t="s">
        <v>353</v>
      </c>
      <c r="D118" s="184" t="s">
        <v>356</v>
      </c>
      <c r="E118" s="2">
        <v>1</v>
      </c>
      <c r="F118" s="2">
        <v>1</v>
      </c>
      <c r="G118" s="2">
        <v>1</v>
      </c>
      <c r="H118" s="2">
        <v>1</v>
      </c>
      <c r="I118" s="115" t="s">
        <v>366</v>
      </c>
      <c r="J118" s="121">
        <v>0</v>
      </c>
    </row>
    <row r="119" spans="1:10" ht="33" x14ac:dyDescent="0.25">
      <c r="A119" s="159"/>
      <c r="B119" s="146"/>
      <c r="C119" s="184" t="s">
        <v>357</v>
      </c>
      <c r="D119" s="184" t="s">
        <v>358</v>
      </c>
      <c r="E119" s="2">
        <v>1</v>
      </c>
      <c r="F119" s="2">
        <v>1</v>
      </c>
      <c r="G119" s="2">
        <v>1</v>
      </c>
      <c r="H119" s="2">
        <v>1</v>
      </c>
      <c r="I119" s="115" t="s">
        <v>366</v>
      </c>
      <c r="J119" s="121">
        <v>0</v>
      </c>
    </row>
    <row r="120" spans="1:10" ht="49.5" x14ac:dyDescent="0.25">
      <c r="A120" s="159"/>
      <c r="B120" s="146"/>
      <c r="C120" s="184" t="s">
        <v>357</v>
      </c>
      <c r="D120" s="184" t="s">
        <v>359</v>
      </c>
      <c r="E120" s="2">
        <v>1</v>
      </c>
      <c r="F120" s="2">
        <v>1</v>
      </c>
      <c r="G120" s="2">
        <v>1</v>
      </c>
      <c r="H120" s="2">
        <v>1</v>
      </c>
      <c r="I120" s="115" t="s">
        <v>366</v>
      </c>
      <c r="J120" s="121">
        <v>0</v>
      </c>
    </row>
    <row r="121" spans="1:10" ht="33" x14ac:dyDescent="0.25">
      <c r="A121" s="159"/>
      <c r="B121" s="146"/>
      <c r="C121" s="184" t="s">
        <v>360</v>
      </c>
      <c r="D121" s="184" t="s">
        <v>361</v>
      </c>
      <c r="E121" s="2">
        <v>1</v>
      </c>
      <c r="F121" s="2">
        <v>1</v>
      </c>
      <c r="G121" s="2">
        <v>1</v>
      </c>
      <c r="H121" s="2">
        <v>1</v>
      </c>
      <c r="I121" s="115" t="s">
        <v>366</v>
      </c>
      <c r="J121" s="121">
        <v>0</v>
      </c>
    </row>
    <row r="122" spans="1:10" ht="49.5" x14ac:dyDescent="0.25">
      <c r="A122" s="159"/>
      <c r="B122" s="146"/>
      <c r="C122" s="184" t="s">
        <v>360</v>
      </c>
      <c r="D122" s="184" t="s">
        <v>362</v>
      </c>
      <c r="E122" s="2">
        <v>1</v>
      </c>
      <c r="F122" s="2">
        <v>1</v>
      </c>
      <c r="G122" s="2">
        <v>1</v>
      </c>
      <c r="H122" s="2">
        <v>1</v>
      </c>
      <c r="I122" s="115" t="s">
        <v>366</v>
      </c>
      <c r="J122" s="121">
        <v>0</v>
      </c>
    </row>
    <row r="123" spans="1:10" ht="33" customHeight="1" x14ac:dyDescent="0.25">
      <c r="A123" s="185" t="s">
        <v>1164</v>
      </c>
      <c r="B123" s="186" t="s">
        <v>367</v>
      </c>
      <c r="C123" s="187" t="s">
        <v>368</v>
      </c>
      <c r="D123" s="15" t="s">
        <v>369</v>
      </c>
      <c r="E123" s="15">
        <v>100</v>
      </c>
      <c r="F123" s="15">
        <v>100</v>
      </c>
      <c r="G123" s="15">
        <v>100</v>
      </c>
      <c r="H123" s="15">
        <v>100</v>
      </c>
      <c r="I123" s="113" t="s">
        <v>367</v>
      </c>
      <c r="J123" s="121">
        <v>0</v>
      </c>
    </row>
    <row r="124" spans="1:10" ht="49.5" x14ac:dyDescent="0.25">
      <c r="A124" s="185"/>
      <c r="B124" s="186"/>
      <c r="C124" s="188"/>
      <c r="D124" s="15" t="s">
        <v>370</v>
      </c>
      <c r="E124" s="15">
        <v>100</v>
      </c>
      <c r="F124" s="15">
        <v>100</v>
      </c>
      <c r="G124" s="15">
        <v>100</v>
      </c>
      <c r="H124" s="15">
        <v>100</v>
      </c>
      <c r="I124" s="113" t="s">
        <v>367</v>
      </c>
      <c r="J124" s="121">
        <v>0</v>
      </c>
    </row>
    <row r="125" spans="1:10" ht="49.5" x14ac:dyDescent="0.25">
      <c r="A125" s="185"/>
      <c r="B125" s="186"/>
      <c r="C125" s="188"/>
      <c r="D125" s="15" t="s">
        <v>371</v>
      </c>
      <c r="E125" s="15">
        <v>100</v>
      </c>
      <c r="F125" s="15">
        <v>100</v>
      </c>
      <c r="G125" s="15">
        <v>100</v>
      </c>
      <c r="H125" s="15">
        <v>100</v>
      </c>
      <c r="I125" s="113" t="s">
        <v>367</v>
      </c>
      <c r="J125" s="121">
        <v>0</v>
      </c>
    </row>
    <row r="126" spans="1:10" ht="49.5" x14ac:dyDescent="0.25">
      <c r="A126" s="185"/>
      <c r="B126" s="186"/>
      <c r="C126" s="188"/>
      <c r="D126" s="15" t="s">
        <v>372</v>
      </c>
      <c r="E126" s="15">
        <v>100</v>
      </c>
      <c r="F126" s="15">
        <v>100</v>
      </c>
      <c r="G126" s="15">
        <v>100</v>
      </c>
      <c r="H126" s="15">
        <v>100</v>
      </c>
      <c r="I126" s="113" t="s">
        <v>367</v>
      </c>
      <c r="J126" s="121">
        <v>0</v>
      </c>
    </row>
    <row r="127" spans="1:10" ht="49.5" x14ac:dyDescent="0.25">
      <c r="A127" s="185"/>
      <c r="B127" s="186"/>
      <c r="C127" s="188"/>
      <c r="D127" s="15" t="s">
        <v>373</v>
      </c>
      <c r="E127" s="15">
        <v>100</v>
      </c>
      <c r="F127" s="15">
        <v>100</v>
      </c>
      <c r="G127" s="15">
        <v>100</v>
      </c>
      <c r="H127" s="15">
        <v>100</v>
      </c>
      <c r="I127" s="113" t="s">
        <v>367</v>
      </c>
      <c r="J127" s="121">
        <v>0</v>
      </c>
    </row>
    <row r="128" spans="1:10" ht="49.5" x14ac:dyDescent="0.25">
      <c r="A128" s="185"/>
      <c r="B128" s="186"/>
      <c r="C128" s="188"/>
      <c r="D128" s="15" t="s">
        <v>374</v>
      </c>
      <c r="E128" s="15">
        <v>100</v>
      </c>
      <c r="F128" s="15">
        <v>100</v>
      </c>
      <c r="G128" s="15">
        <v>100</v>
      </c>
      <c r="H128" s="15">
        <v>100</v>
      </c>
      <c r="I128" s="113" t="s">
        <v>367</v>
      </c>
      <c r="J128" s="121">
        <v>0</v>
      </c>
    </row>
    <row r="129" spans="1:10" ht="49.5" x14ac:dyDescent="0.25">
      <c r="A129" s="185"/>
      <c r="B129" s="186"/>
      <c r="C129" s="187" t="s">
        <v>375</v>
      </c>
      <c r="D129" s="15" t="s">
        <v>369</v>
      </c>
      <c r="E129" s="15">
        <v>100</v>
      </c>
      <c r="F129" s="15">
        <v>100</v>
      </c>
      <c r="G129" s="15">
        <v>100</v>
      </c>
      <c r="H129" s="15">
        <v>100</v>
      </c>
      <c r="I129" s="113" t="s">
        <v>367</v>
      </c>
      <c r="J129" s="121">
        <v>0</v>
      </c>
    </row>
    <row r="130" spans="1:10" ht="49.5" x14ac:dyDescent="0.25">
      <c r="A130" s="185"/>
      <c r="B130" s="186"/>
      <c r="C130" s="145"/>
      <c r="D130" s="15" t="s">
        <v>376</v>
      </c>
      <c r="E130" s="15">
        <v>100</v>
      </c>
      <c r="F130" s="15">
        <v>100</v>
      </c>
      <c r="G130" s="15">
        <v>100</v>
      </c>
      <c r="H130" s="15">
        <v>100</v>
      </c>
      <c r="I130" s="113" t="s">
        <v>367</v>
      </c>
      <c r="J130" s="121">
        <v>0</v>
      </c>
    </row>
    <row r="131" spans="1:10" ht="49.5" x14ac:dyDescent="0.25">
      <c r="A131" s="185"/>
      <c r="B131" s="186"/>
      <c r="C131" s="145"/>
      <c r="D131" s="15" t="s">
        <v>377</v>
      </c>
      <c r="E131" s="15">
        <v>100</v>
      </c>
      <c r="F131" s="15">
        <v>100</v>
      </c>
      <c r="G131" s="15">
        <v>100</v>
      </c>
      <c r="H131" s="15">
        <v>100</v>
      </c>
      <c r="I131" s="113" t="s">
        <v>367</v>
      </c>
      <c r="J131" s="121">
        <v>0</v>
      </c>
    </row>
    <row r="132" spans="1:10" ht="49.5" x14ac:dyDescent="0.25">
      <c r="A132" s="185"/>
      <c r="B132" s="186"/>
      <c r="C132" s="145"/>
      <c r="D132" s="15" t="s">
        <v>378</v>
      </c>
      <c r="E132" s="15">
        <v>100</v>
      </c>
      <c r="F132" s="15">
        <v>100</v>
      </c>
      <c r="G132" s="15">
        <v>100</v>
      </c>
      <c r="H132" s="15">
        <v>100</v>
      </c>
      <c r="I132" s="113" t="s">
        <v>367</v>
      </c>
      <c r="J132" s="121">
        <v>0</v>
      </c>
    </row>
    <row r="133" spans="1:10" ht="49.5" x14ac:dyDescent="0.25">
      <c r="A133" s="185"/>
      <c r="B133" s="186"/>
      <c r="C133" s="145"/>
      <c r="D133" s="15" t="s">
        <v>379</v>
      </c>
      <c r="E133" s="15">
        <v>100</v>
      </c>
      <c r="F133" s="15">
        <v>100</v>
      </c>
      <c r="G133" s="15">
        <v>100</v>
      </c>
      <c r="H133" s="15">
        <v>100</v>
      </c>
      <c r="I133" s="113" t="s">
        <v>367</v>
      </c>
      <c r="J133" s="121">
        <v>0</v>
      </c>
    </row>
    <row r="134" spans="1:10" ht="49.5" x14ac:dyDescent="0.25">
      <c r="A134" s="185"/>
      <c r="B134" s="186"/>
      <c r="C134" s="145"/>
      <c r="D134" s="15" t="s">
        <v>380</v>
      </c>
      <c r="E134" s="15">
        <v>100</v>
      </c>
      <c r="F134" s="15">
        <v>100</v>
      </c>
      <c r="G134" s="15">
        <v>100</v>
      </c>
      <c r="H134" s="15">
        <v>100</v>
      </c>
      <c r="I134" s="113" t="s">
        <v>367</v>
      </c>
      <c r="J134" s="121">
        <v>0</v>
      </c>
    </row>
    <row r="135" spans="1:10" ht="49.5" x14ac:dyDescent="0.25">
      <c r="A135" s="185"/>
      <c r="B135" s="186"/>
      <c r="C135" s="145"/>
      <c r="D135" s="15" t="s">
        <v>381</v>
      </c>
      <c r="E135" s="15">
        <v>100</v>
      </c>
      <c r="F135" s="15">
        <v>100</v>
      </c>
      <c r="G135" s="15">
        <v>100</v>
      </c>
      <c r="H135" s="15">
        <v>100</v>
      </c>
      <c r="I135" s="113" t="s">
        <v>367</v>
      </c>
      <c r="J135" s="121">
        <v>0</v>
      </c>
    </row>
    <row r="136" spans="1:10" ht="49.5" x14ac:dyDescent="0.25">
      <c r="A136" s="185"/>
      <c r="B136" s="186"/>
      <c r="C136" s="145"/>
      <c r="D136" s="15" t="s">
        <v>382</v>
      </c>
      <c r="E136" s="15">
        <v>100</v>
      </c>
      <c r="F136" s="15">
        <v>100</v>
      </c>
      <c r="G136" s="15">
        <v>100</v>
      </c>
      <c r="H136" s="15">
        <v>100</v>
      </c>
      <c r="I136" s="113" t="s">
        <v>367</v>
      </c>
      <c r="J136" s="121">
        <v>0</v>
      </c>
    </row>
    <row r="137" spans="1:10" ht="49.5" x14ac:dyDescent="0.25">
      <c r="A137" s="185"/>
      <c r="B137" s="186"/>
      <c r="C137" s="145"/>
      <c r="D137" s="15" t="s">
        <v>383</v>
      </c>
      <c r="E137" s="15">
        <v>100</v>
      </c>
      <c r="F137" s="15">
        <v>100</v>
      </c>
      <c r="G137" s="15">
        <v>100</v>
      </c>
      <c r="H137" s="15">
        <v>100</v>
      </c>
      <c r="I137" s="113" t="s">
        <v>367</v>
      </c>
      <c r="J137" s="121">
        <v>0</v>
      </c>
    </row>
    <row r="138" spans="1:10" ht="49.5" x14ac:dyDescent="0.25">
      <c r="A138" s="185"/>
      <c r="B138" s="186"/>
      <c r="C138" s="145"/>
      <c r="D138" s="15" t="s">
        <v>384</v>
      </c>
      <c r="E138" s="15">
        <v>100</v>
      </c>
      <c r="F138" s="15">
        <v>100</v>
      </c>
      <c r="G138" s="15">
        <v>100</v>
      </c>
      <c r="H138" s="15">
        <v>100</v>
      </c>
      <c r="I138" s="113" t="s">
        <v>367</v>
      </c>
      <c r="J138" s="121">
        <v>0</v>
      </c>
    </row>
    <row r="139" spans="1:10" ht="49.5" x14ac:dyDescent="0.25">
      <c r="A139" s="185"/>
      <c r="B139" s="186"/>
      <c r="C139" s="187" t="s">
        <v>385</v>
      </c>
      <c r="D139" s="15" t="s">
        <v>386</v>
      </c>
      <c r="E139" s="15">
        <v>100</v>
      </c>
      <c r="F139" s="15">
        <v>100</v>
      </c>
      <c r="G139" s="15">
        <v>100</v>
      </c>
      <c r="H139" s="15">
        <v>100</v>
      </c>
      <c r="I139" s="113" t="s">
        <v>367</v>
      </c>
      <c r="J139" s="121">
        <v>0</v>
      </c>
    </row>
    <row r="140" spans="1:10" ht="49.5" x14ac:dyDescent="0.25">
      <c r="A140" s="185"/>
      <c r="B140" s="186"/>
      <c r="C140" s="145"/>
      <c r="D140" s="15" t="s">
        <v>371</v>
      </c>
      <c r="E140" s="15">
        <v>100</v>
      </c>
      <c r="F140" s="15">
        <v>100</v>
      </c>
      <c r="G140" s="15">
        <v>100</v>
      </c>
      <c r="H140" s="15">
        <v>100</v>
      </c>
      <c r="I140" s="113" t="s">
        <v>367</v>
      </c>
      <c r="J140" s="121">
        <v>0</v>
      </c>
    </row>
    <row r="141" spans="1:10" ht="49.5" x14ac:dyDescent="0.25">
      <c r="A141" s="185"/>
      <c r="B141" s="186"/>
      <c r="C141" s="145"/>
      <c r="D141" s="15" t="s">
        <v>372</v>
      </c>
      <c r="E141" s="15">
        <v>100</v>
      </c>
      <c r="F141" s="15">
        <v>100</v>
      </c>
      <c r="G141" s="15">
        <v>100</v>
      </c>
      <c r="H141" s="15">
        <v>100</v>
      </c>
      <c r="I141" s="113" t="s">
        <v>367</v>
      </c>
      <c r="J141" s="121">
        <v>0</v>
      </c>
    </row>
    <row r="142" spans="1:10" ht="49.5" x14ac:dyDescent="0.25">
      <c r="A142" s="185"/>
      <c r="B142" s="186"/>
      <c r="C142" s="145"/>
      <c r="D142" s="15" t="s">
        <v>373</v>
      </c>
      <c r="E142" s="15">
        <v>100</v>
      </c>
      <c r="F142" s="15">
        <v>100</v>
      </c>
      <c r="G142" s="15">
        <v>100</v>
      </c>
      <c r="H142" s="15">
        <v>100</v>
      </c>
      <c r="I142" s="113" t="s">
        <v>367</v>
      </c>
      <c r="J142" s="121">
        <v>0</v>
      </c>
    </row>
    <row r="143" spans="1:10" ht="49.5" x14ac:dyDescent="0.25">
      <c r="A143" s="185"/>
      <c r="B143" s="186"/>
      <c r="C143" s="145"/>
      <c r="D143" s="15" t="s">
        <v>387</v>
      </c>
      <c r="E143" s="15">
        <v>100</v>
      </c>
      <c r="F143" s="15">
        <v>100</v>
      </c>
      <c r="G143" s="15">
        <v>100</v>
      </c>
      <c r="H143" s="15">
        <v>100</v>
      </c>
      <c r="I143" s="113" t="s">
        <v>367</v>
      </c>
      <c r="J143" s="121">
        <v>0</v>
      </c>
    </row>
    <row r="144" spans="1:10" ht="49.5" x14ac:dyDescent="0.25">
      <c r="A144" s="185"/>
      <c r="B144" s="186"/>
      <c r="C144" s="145"/>
      <c r="D144" s="15" t="s">
        <v>388</v>
      </c>
      <c r="E144" s="15">
        <v>100</v>
      </c>
      <c r="F144" s="15">
        <v>100</v>
      </c>
      <c r="G144" s="15">
        <v>100</v>
      </c>
      <c r="H144" s="15">
        <v>100</v>
      </c>
      <c r="I144" s="113" t="s">
        <v>367</v>
      </c>
      <c r="J144" s="121">
        <v>0</v>
      </c>
    </row>
    <row r="145" spans="1:10" ht="49.5" x14ac:dyDescent="0.25">
      <c r="A145" s="185"/>
      <c r="B145" s="186"/>
      <c r="C145" s="187" t="s">
        <v>389</v>
      </c>
      <c r="D145" s="15" t="s">
        <v>369</v>
      </c>
      <c r="E145" s="16">
        <v>100</v>
      </c>
      <c r="F145" s="15">
        <v>100</v>
      </c>
      <c r="G145" s="15">
        <v>100</v>
      </c>
      <c r="H145" s="15">
        <v>100</v>
      </c>
      <c r="I145" s="113" t="s">
        <v>367</v>
      </c>
      <c r="J145" s="121">
        <v>0</v>
      </c>
    </row>
    <row r="146" spans="1:10" ht="49.5" x14ac:dyDescent="0.25">
      <c r="A146" s="185"/>
      <c r="B146" s="186"/>
      <c r="C146" s="145"/>
      <c r="D146" s="15" t="s">
        <v>376</v>
      </c>
      <c r="E146" s="15">
        <v>100</v>
      </c>
      <c r="F146" s="15">
        <v>100</v>
      </c>
      <c r="G146" s="15">
        <v>100</v>
      </c>
      <c r="H146" s="15">
        <v>100</v>
      </c>
      <c r="I146" s="113" t="s">
        <v>367</v>
      </c>
      <c r="J146" s="121">
        <v>0</v>
      </c>
    </row>
    <row r="147" spans="1:10" ht="49.5" x14ac:dyDescent="0.25">
      <c r="A147" s="185"/>
      <c r="B147" s="186"/>
      <c r="C147" s="145"/>
      <c r="D147" s="15" t="s">
        <v>390</v>
      </c>
      <c r="E147" s="15">
        <v>100</v>
      </c>
      <c r="F147" s="15">
        <v>100</v>
      </c>
      <c r="G147" s="15">
        <v>100</v>
      </c>
      <c r="H147" s="15">
        <v>100</v>
      </c>
      <c r="I147" s="113" t="s">
        <v>367</v>
      </c>
      <c r="J147" s="121">
        <v>0</v>
      </c>
    </row>
    <row r="148" spans="1:10" ht="49.5" x14ac:dyDescent="0.25">
      <c r="A148" s="185"/>
      <c r="B148" s="186"/>
      <c r="C148" s="145"/>
      <c r="D148" s="15" t="s">
        <v>391</v>
      </c>
      <c r="E148" s="15">
        <v>100</v>
      </c>
      <c r="F148" s="15">
        <v>100</v>
      </c>
      <c r="G148" s="15">
        <v>100</v>
      </c>
      <c r="H148" s="15">
        <v>100</v>
      </c>
      <c r="I148" s="113" t="s">
        <v>367</v>
      </c>
      <c r="J148" s="121">
        <v>0</v>
      </c>
    </row>
    <row r="149" spans="1:10" ht="66" x14ac:dyDescent="0.25">
      <c r="A149" s="185"/>
      <c r="B149" s="186"/>
      <c r="C149" s="145"/>
      <c r="D149" s="15" t="s">
        <v>392</v>
      </c>
      <c r="E149" s="15">
        <v>100</v>
      </c>
      <c r="F149" s="15">
        <v>100</v>
      </c>
      <c r="G149" s="15">
        <v>100</v>
      </c>
      <c r="H149" s="15">
        <v>100</v>
      </c>
      <c r="I149" s="113" t="s">
        <v>367</v>
      </c>
      <c r="J149" s="121">
        <v>0</v>
      </c>
    </row>
    <row r="150" spans="1:10" ht="66" x14ac:dyDescent="0.25">
      <c r="A150" s="185"/>
      <c r="B150" s="186"/>
      <c r="C150" s="145"/>
      <c r="D150" s="15" t="s">
        <v>393</v>
      </c>
      <c r="E150" s="15">
        <v>100</v>
      </c>
      <c r="F150" s="15">
        <v>100</v>
      </c>
      <c r="G150" s="15">
        <v>100</v>
      </c>
      <c r="H150" s="15">
        <v>100</v>
      </c>
      <c r="I150" s="113" t="s">
        <v>367</v>
      </c>
      <c r="J150" s="121">
        <v>0</v>
      </c>
    </row>
    <row r="151" spans="1:10" ht="49.5" x14ac:dyDescent="0.25">
      <c r="A151" s="185"/>
      <c r="B151" s="186"/>
      <c r="C151" s="145"/>
      <c r="D151" s="15" t="s">
        <v>394</v>
      </c>
      <c r="E151" s="15">
        <v>100</v>
      </c>
      <c r="F151" s="15">
        <v>100</v>
      </c>
      <c r="G151" s="15">
        <v>100</v>
      </c>
      <c r="H151" s="15">
        <v>100</v>
      </c>
      <c r="I151" s="113" t="s">
        <v>367</v>
      </c>
      <c r="J151" s="121">
        <v>0</v>
      </c>
    </row>
    <row r="152" spans="1:10" ht="49.5" x14ac:dyDescent="0.25">
      <c r="A152" s="185"/>
      <c r="B152" s="186"/>
      <c r="C152" s="145"/>
      <c r="D152" s="15" t="s">
        <v>395</v>
      </c>
      <c r="E152" s="15">
        <v>100</v>
      </c>
      <c r="F152" s="15">
        <v>100</v>
      </c>
      <c r="G152" s="15">
        <v>100</v>
      </c>
      <c r="H152" s="15">
        <v>100</v>
      </c>
      <c r="I152" s="113" t="s">
        <v>367</v>
      </c>
      <c r="J152" s="121">
        <v>0</v>
      </c>
    </row>
    <row r="153" spans="1:10" ht="49.5" x14ac:dyDescent="0.25">
      <c r="A153" s="185"/>
      <c r="B153" s="186"/>
      <c r="C153" s="145"/>
      <c r="D153" s="15" t="s">
        <v>396</v>
      </c>
      <c r="E153" s="15">
        <v>100</v>
      </c>
      <c r="F153" s="15">
        <v>100</v>
      </c>
      <c r="G153" s="15">
        <v>100</v>
      </c>
      <c r="H153" s="15">
        <v>100</v>
      </c>
      <c r="I153" s="113" t="s">
        <v>367</v>
      </c>
      <c r="J153" s="121">
        <v>0</v>
      </c>
    </row>
    <row r="154" spans="1:10" ht="49.5" x14ac:dyDescent="0.25">
      <c r="A154" s="185"/>
      <c r="B154" s="186"/>
      <c r="C154" s="145"/>
      <c r="D154" s="15" t="s">
        <v>397</v>
      </c>
      <c r="E154" s="15">
        <v>100</v>
      </c>
      <c r="F154" s="15">
        <v>100</v>
      </c>
      <c r="G154" s="15">
        <v>100</v>
      </c>
      <c r="H154" s="15">
        <v>100</v>
      </c>
      <c r="I154" s="113" t="s">
        <v>367</v>
      </c>
      <c r="J154" s="121">
        <v>0</v>
      </c>
    </row>
    <row r="155" spans="1:10" ht="49.5" x14ac:dyDescent="0.25">
      <c r="A155" s="185"/>
      <c r="B155" s="186"/>
      <c r="C155" s="187" t="s">
        <v>398</v>
      </c>
      <c r="D155" s="15" t="s">
        <v>369</v>
      </c>
      <c r="E155" s="15">
        <v>100</v>
      </c>
      <c r="F155" s="15">
        <v>100</v>
      </c>
      <c r="G155" s="15">
        <v>100</v>
      </c>
      <c r="H155" s="15">
        <v>100</v>
      </c>
      <c r="I155" s="113" t="s">
        <v>367</v>
      </c>
      <c r="J155" s="121">
        <v>0</v>
      </c>
    </row>
    <row r="156" spans="1:10" ht="49.5" x14ac:dyDescent="0.25">
      <c r="A156" s="185"/>
      <c r="B156" s="186"/>
      <c r="C156" s="145"/>
      <c r="D156" s="15" t="s">
        <v>376</v>
      </c>
      <c r="E156" s="15">
        <v>100</v>
      </c>
      <c r="F156" s="15">
        <v>100</v>
      </c>
      <c r="G156" s="15">
        <v>100</v>
      </c>
      <c r="H156" s="15">
        <v>100</v>
      </c>
      <c r="I156" s="113" t="s">
        <v>367</v>
      </c>
      <c r="J156" s="121">
        <v>0</v>
      </c>
    </row>
    <row r="157" spans="1:10" ht="49.5" x14ac:dyDescent="0.25">
      <c r="A157" s="185"/>
      <c r="B157" s="186"/>
      <c r="C157" s="145"/>
      <c r="D157" s="15" t="s">
        <v>390</v>
      </c>
      <c r="E157" s="15">
        <v>100</v>
      </c>
      <c r="F157" s="15">
        <v>100</v>
      </c>
      <c r="G157" s="15">
        <v>100</v>
      </c>
      <c r="H157" s="15">
        <v>100</v>
      </c>
      <c r="I157" s="113" t="s">
        <v>367</v>
      </c>
      <c r="J157" s="121">
        <v>0</v>
      </c>
    </row>
    <row r="158" spans="1:10" ht="49.5" x14ac:dyDescent="0.25">
      <c r="A158" s="185"/>
      <c r="B158" s="186"/>
      <c r="C158" s="145"/>
      <c r="D158" s="15" t="s">
        <v>391</v>
      </c>
      <c r="E158" s="15">
        <v>100</v>
      </c>
      <c r="F158" s="15">
        <v>100</v>
      </c>
      <c r="G158" s="15">
        <v>100</v>
      </c>
      <c r="H158" s="15">
        <v>100</v>
      </c>
      <c r="I158" s="113" t="s">
        <v>367</v>
      </c>
      <c r="J158" s="121">
        <v>0</v>
      </c>
    </row>
    <row r="159" spans="1:10" ht="66" x14ac:dyDescent="0.25">
      <c r="A159" s="185"/>
      <c r="B159" s="186"/>
      <c r="C159" s="145"/>
      <c r="D159" s="15" t="s">
        <v>399</v>
      </c>
      <c r="E159" s="15">
        <v>100</v>
      </c>
      <c r="F159" s="15">
        <v>100</v>
      </c>
      <c r="G159" s="15">
        <v>100</v>
      </c>
      <c r="H159" s="15">
        <v>100</v>
      </c>
      <c r="I159" s="113" t="s">
        <v>367</v>
      </c>
      <c r="J159" s="121">
        <v>0</v>
      </c>
    </row>
    <row r="160" spans="1:10" ht="66" x14ac:dyDescent="0.25">
      <c r="A160" s="185"/>
      <c r="B160" s="186"/>
      <c r="C160" s="145"/>
      <c r="D160" s="15" t="s">
        <v>400</v>
      </c>
      <c r="E160" s="15">
        <v>100</v>
      </c>
      <c r="F160" s="15">
        <v>100</v>
      </c>
      <c r="G160" s="15">
        <v>100</v>
      </c>
      <c r="H160" s="15">
        <v>100</v>
      </c>
      <c r="I160" s="113" t="s">
        <v>367</v>
      </c>
      <c r="J160" s="121">
        <v>0</v>
      </c>
    </row>
    <row r="161" spans="1:10" ht="49.5" x14ac:dyDescent="0.25">
      <c r="A161" s="185"/>
      <c r="B161" s="186"/>
      <c r="C161" s="145"/>
      <c r="D161" s="15" t="s">
        <v>394</v>
      </c>
      <c r="E161" s="15">
        <v>100</v>
      </c>
      <c r="F161" s="15">
        <v>100</v>
      </c>
      <c r="G161" s="15">
        <v>100</v>
      </c>
      <c r="H161" s="15">
        <v>100</v>
      </c>
      <c r="I161" s="113" t="s">
        <v>367</v>
      </c>
      <c r="J161" s="121">
        <v>0</v>
      </c>
    </row>
    <row r="162" spans="1:10" ht="49.5" x14ac:dyDescent="0.25">
      <c r="A162" s="185"/>
      <c r="B162" s="186"/>
      <c r="C162" s="145"/>
      <c r="D162" s="15" t="s">
        <v>395</v>
      </c>
      <c r="E162" s="15">
        <v>100</v>
      </c>
      <c r="F162" s="15">
        <v>100</v>
      </c>
      <c r="G162" s="15">
        <v>100</v>
      </c>
      <c r="H162" s="15">
        <v>100</v>
      </c>
      <c r="I162" s="113" t="s">
        <v>367</v>
      </c>
      <c r="J162" s="121">
        <v>0</v>
      </c>
    </row>
    <row r="163" spans="1:10" ht="49.5" x14ac:dyDescent="0.25">
      <c r="A163" s="185"/>
      <c r="B163" s="186"/>
      <c r="C163" s="145"/>
      <c r="D163" s="15" t="s">
        <v>401</v>
      </c>
      <c r="E163" s="15">
        <v>100</v>
      </c>
      <c r="F163" s="15">
        <v>100</v>
      </c>
      <c r="G163" s="15">
        <v>100</v>
      </c>
      <c r="H163" s="15">
        <v>100</v>
      </c>
      <c r="I163" s="113" t="s">
        <v>367</v>
      </c>
      <c r="J163" s="121">
        <v>0</v>
      </c>
    </row>
    <row r="164" spans="1:10" ht="49.5" x14ac:dyDescent="0.25">
      <c r="A164" s="185"/>
      <c r="B164" s="186"/>
      <c r="C164" s="145"/>
      <c r="D164" s="15" t="s">
        <v>402</v>
      </c>
      <c r="E164" s="15">
        <v>100</v>
      </c>
      <c r="F164" s="15">
        <v>100</v>
      </c>
      <c r="G164" s="15">
        <v>100</v>
      </c>
      <c r="H164" s="15">
        <v>100</v>
      </c>
      <c r="I164" s="113" t="s">
        <v>367</v>
      </c>
      <c r="J164" s="121">
        <v>0</v>
      </c>
    </row>
    <row r="165" spans="1:10" ht="49.5" x14ac:dyDescent="0.25">
      <c r="A165" s="189" t="s">
        <v>403</v>
      </c>
      <c r="B165" s="147" t="s">
        <v>404</v>
      </c>
      <c r="C165" s="114" t="s">
        <v>405</v>
      </c>
      <c r="D165" s="114" t="s">
        <v>406</v>
      </c>
      <c r="E165" s="17">
        <v>1</v>
      </c>
      <c r="F165" s="17">
        <v>1</v>
      </c>
      <c r="G165" s="17">
        <v>1</v>
      </c>
      <c r="H165" s="17">
        <v>1</v>
      </c>
      <c r="I165" s="114" t="s">
        <v>404</v>
      </c>
      <c r="J165" s="121">
        <v>0</v>
      </c>
    </row>
    <row r="166" spans="1:10" ht="49.5" x14ac:dyDescent="0.25">
      <c r="A166" s="189"/>
      <c r="B166" s="147"/>
      <c r="C166" s="114" t="s">
        <v>407</v>
      </c>
      <c r="D166" s="114" t="s">
        <v>408</v>
      </c>
      <c r="E166" s="17">
        <v>1</v>
      </c>
      <c r="F166" s="17">
        <v>1</v>
      </c>
      <c r="G166" s="17">
        <v>1</v>
      </c>
      <c r="H166" s="17">
        <v>1</v>
      </c>
      <c r="I166" s="114" t="s">
        <v>404</v>
      </c>
      <c r="J166" s="121">
        <v>0</v>
      </c>
    </row>
    <row r="167" spans="1:10" ht="49.5" x14ac:dyDescent="0.25">
      <c r="A167" s="189"/>
      <c r="B167" s="147"/>
      <c r="C167" s="114" t="s">
        <v>409</v>
      </c>
      <c r="D167" s="114" t="s">
        <v>410</v>
      </c>
      <c r="E167" s="17">
        <v>1</v>
      </c>
      <c r="F167" s="17">
        <v>1</v>
      </c>
      <c r="G167" s="17">
        <v>1</v>
      </c>
      <c r="H167" s="17">
        <v>1</v>
      </c>
      <c r="I167" s="114" t="s">
        <v>404</v>
      </c>
      <c r="J167" s="121">
        <v>0</v>
      </c>
    </row>
    <row r="168" spans="1:10" ht="49.5" x14ac:dyDescent="0.25">
      <c r="A168" s="189"/>
      <c r="B168" s="147"/>
      <c r="C168" s="114" t="s">
        <v>411</v>
      </c>
      <c r="D168" s="114" t="s">
        <v>412</v>
      </c>
      <c r="E168" s="17">
        <v>1</v>
      </c>
      <c r="F168" s="17">
        <v>1</v>
      </c>
      <c r="G168" s="17">
        <v>1</v>
      </c>
      <c r="H168" s="17">
        <v>1</v>
      </c>
      <c r="I168" s="114" t="s">
        <v>404</v>
      </c>
      <c r="J168" s="121">
        <v>0</v>
      </c>
    </row>
    <row r="169" spans="1:10" ht="49.5" x14ac:dyDescent="0.25">
      <c r="A169" s="189"/>
      <c r="B169" s="147"/>
      <c r="C169" s="114" t="s">
        <v>413</v>
      </c>
      <c r="D169" s="114" t="s">
        <v>414</v>
      </c>
      <c r="E169" s="17">
        <v>1</v>
      </c>
      <c r="F169" s="17">
        <v>1</v>
      </c>
      <c r="G169" s="17">
        <v>1</v>
      </c>
      <c r="H169" s="17">
        <v>1</v>
      </c>
      <c r="I169" s="114" t="s">
        <v>404</v>
      </c>
      <c r="J169" s="121">
        <v>0</v>
      </c>
    </row>
    <row r="170" spans="1:10" ht="49.5" x14ac:dyDescent="0.25">
      <c r="A170" s="189"/>
      <c r="B170" s="147"/>
      <c r="C170" s="114" t="s">
        <v>415</v>
      </c>
      <c r="D170" s="114" t="s">
        <v>416</v>
      </c>
      <c r="E170" s="17">
        <v>1</v>
      </c>
      <c r="F170" s="17">
        <v>1</v>
      </c>
      <c r="G170" s="17">
        <v>1</v>
      </c>
      <c r="H170" s="17">
        <v>1</v>
      </c>
      <c r="I170" s="114" t="s">
        <v>404</v>
      </c>
      <c r="J170" s="121">
        <v>0</v>
      </c>
    </row>
    <row r="171" spans="1:10" ht="66" x14ac:dyDescent="0.25">
      <c r="A171" s="189"/>
      <c r="B171" s="147" t="s">
        <v>417</v>
      </c>
      <c r="C171" s="114" t="s">
        <v>1141</v>
      </c>
      <c r="D171" s="114" t="s">
        <v>1142</v>
      </c>
      <c r="E171" s="17">
        <v>0.25</v>
      </c>
      <c r="F171" s="17">
        <v>0.5</v>
      </c>
      <c r="G171" s="17">
        <v>0.75</v>
      </c>
      <c r="H171" s="17">
        <v>1</v>
      </c>
      <c r="I171" s="114" t="s">
        <v>418</v>
      </c>
      <c r="J171" s="190">
        <v>15198044.15</v>
      </c>
    </row>
    <row r="172" spans="1:10" ht="33" x14ac:dyDescent="0.25">
      <c r="A172" s="189"/>
      <c r="B172" s="147"/>
      <c r="C172" s="114" t="s">
        <v>1141</v>
      </c>
      <c r="D172" s="114" t="s">
        <v>419</v>
      </c>
      <c r="E172" s="17">
        <v>0.25</v>
      </c>
      <c r="F172" s="17">
        <v>0.5</v>
      </c>
      <c r="G172" s="17">
        <v>0.75</v>
      </c>
      <c r="H172" s="17">
        <v>1</v>
      </c>
      <c r="I172" s="114" t="s">
        <v>418</v>
      </c>
      <c r="J172" s="190">
        <v>55430874.25</v>
      </c>
    </row>
    <row r="173" spans="1:10" ht="49.5" x14ac:dyDescent="0.25">
      <c r="A173" s="189"/>
      <c r="B173" s="147"/>
      <c r="C173" s="114" t="s">
        <v>1141</v>
      </c>
      <c r="D173" s="114" t="s">
        <v>1143</v>
      </c>
      <c r="E173" s="17">
        <v>0.25</v>
      </c>
      <c r="F173" s="17">
        <v>0.5</v>
      </c>
      <c r="G173" s="17">
        <v>0.75</v>
      </c>
      <c r="H173" s="17">
        <v>1</v>
      </c>
      <c r="I173" s="114" t="s">
        <v>418</v>
      </c>
      <c r="J173" s="190">
        <v>11077454.810000001</v>
      </c>
    </row>
    <row r="174" spans="1:10" ht="49.5" x14ac:dyDescent="0.25">
      <c r="A174" s="189"/>
      <c r="B174" s="147"/>
      <c r="C174" s="114" t="s">
        <v>1144</v>
      </c>
      <c r="D174" s="114" t="s">
        <v>1145</v>
      </c>
      <c r="E174" s="17">
        <v>0.25</v>
      </c>
      <c r="F174" s="17">
        <v>0.5</v>
      </c>
      <c r="G174" s="17">
        <v>0.75</v>
      </c>
      <c r="H174" s="17">
        <v>1</v>
      </c>
      <c r="I174" s="114" t="s">
        <v>418</v>
      </c>
      <c r="J174" s="190">
        <v>24292252.440000001</v>
      </c>
    </row>
    <row r="175" spans="1:10" ht="33" x14ac:dyDescent="0.25">
      <c r="A175" s="189"/>
      <c r="B175" s="147"/>
      <c r="C175" s="114" t="s">
        <v>1144</v>
      </c>
      <c r="D175" s="114" t="s">
        <v>420</v>
      </c>
      <c r="E175" s="17">
        <v>0.25</v>
      </c>
      <c r="F175" s="17">
        <v>0.5</v>
      </c>
      <c r="G175" s="17">
        <v>0.75</v>
      </c>
      <c r="H175" s="17">
        <v>1</v>
      </c>
      <c r="I175" s="114" t="s">
        <v>418</v>
      </c>
      <c r="J175" s="190">
        <v>19993513.239999998</v>
      </c>
    </row>
    <row r="176" spans="1:10" ht="66" x14ac:dyDescent="0.25">
      <c r="A176" s="189"/>
      <c r="B176" s="147"/>
      <c r="C176" s="114" t="s">
        <v>1144</v>
      </c>
      <c r="D176" s="114" t="s">
        <v>421</v>
      </c>
      <c r="E176" s="17">
        <v>0.25</v>
      </c>
      <c r="F176" s="17">
        <v>0.5</v>
      </c>
      <c r="G176" s="17">
        <v>0.75</v>
      </c>
      <c r="H176" s="17">
        <v>1</v>
      </c>
      <c r="I176" s="114" t="s">
        <v>418</v>
      </c>
      <c r="J176" s="190">
        <v>19993513.239999998</v>
      </c>
    </row>
    <row r="177" spans="1:10" ht="66" x14ac:dyDescent="0.25">
      <c r="A177" s="189"/>
      <c r="B177" s="147"/>
      <c r="C177" s="114" t="s">
        <v>1144</v>
      </c>
      <c r="D177" s="114" t="s">
        <v>422</v>
      </c>
      <c r="E177" s="17">
        <v>0.25</v>
      </c>
      <c r="F177" s="17">
        <v>0.5</v>
      </c>
      <c r="G177" s="17">
        <v>0.75</v>
      </c>
      <c r="H177" s="17">
        <v>1</v>
      </c>
      <c r="I177" s="114" t="s">
        <v>418</v>
      </c>
      <c r="J177" s="190">
        <v>2978961.96</v>
      </c>
    </row>
    <row r="178" spans="1:10" ht="49.5" x14ac:dyDescent="0.25">
      <c r="A178" s="189"/>
      <c r="B178" s="147"/>
      <c r="C178" s="114" t="s">
        <v>1146</v>
      </c>
      <c r="D178" s="114" t="s">
        <v>1147</v>
      </c>
      <c r="E178" s="17">
        <v>1</v>
      </c>
      <c r="F178" s="17">
        <v>1</v>
      </c>
      <c r="G178" s="17">
        <v>1</v>
      </c>
      <c r="H178" s="17">
        <v>1</v>
      </c>
      <c r="I178" s="114" t="s">
        <v>426</v>
      </c>
      <c r="J178" s="122">
        <v>0</v>
      </c>
    </row>
    <row r="179" spans="1:10" ht="33" x14ac:dyDescent="0.25">
      <c r="A179" s="189"/>
      <c r="B179" s="147"/>
      <c r="C179" s="114" t="s">
        <v>1148</v>
      </c>
      <c r="D179" s="114" t="s">
        <v>427</v>
      </c>
      <c r="E179" s="17">
        <v>1</v>
      </c>
      <c r="F179" s="17">
        <v>1</v>
      </c>
      <c r="G179" s="17">
        <v>1</v>
      </c>
      <c r="H179" s="17">
        <v>1</v>
      </c>
      <c r="I179" s="114" t="s">
        <v>426</v>
      </c>
      <c r="J179" s="122">
        <v>0</v>
      </c>
    </row>
    <row r="180" spans="1:10" ht="49.5" x14ac:dyDescent="0.25">
      <c r="A180" s="189"/>
      <c r="B180" s="147"/>
      <c r="C180" s="114" t="s">
        <v>1149</v>
      </c>
      <c r="D180" s="114" t="s">
        <v>428</v>
      </c>
      <c r="E180" s="17">
        <v>1</v>
      </c>
      <c r="F180" s="17">
        <v>1</v>
      </c>
      <c r="G180" s="17">
        <v>1</v>
      </c>
      <c r="H180" s="17">
        <v>1</v>
      </c>
      <c r="I180" s="114" t="s">
        <v>426</v>
      </c>
      <c r="J180" s="122">
        <v>0</v>
      </c>
    </row>
    <row r="181" spans="1:10" ht="49.5" x14ac:dyDescent="0.25">
      <c r="A181" s="189"/>
      <c r="B181" s="147"/>
      <c r="C181" s="114" t="s">
        <v>1149</v>
      </c>
      <c r="D181" s="114" t="s">
        <v>429</v>
      </c>
      <c r="E181" s="17">
        <v>1</v>
      </c>
      <c r="F181" s="17">
        <v>1</v>
      </c>
      <c r="G181" s="17">
        <v>1</v>
      </c>
      <c r="H181" s="17">
        <v>1</v>
      </c>
      <c r="I181" s="114" t="s">
        <v>426</v>
      </c>
      <c r="J181" s="122">
        <v>0</v>
      </c>
    </row>
    <row r="182" spans="1:10" ht="49.5" x14ac:dyDescent="0.25">
      <c r="A182" s="189"/>
      <c r="B182" s="147" t="s">
        <v>423</v>
      </c>
      <c r="C182" s="114" t="s">
        <v>1150</v>
      </c>
      <c r="D182" s="114" t="s">
        <v>1151</v>
      </c>
      <c r="E182" s="17">
        <v>1</v>
      </c>
      <c r="F182" s="17">
        <v>1</v>
      </c>
      <c r="G182" s="17">
        <v>1</v>
      </c>
      <c r="H182" s="17">
        <v>1</v>
      </c>
      <c r="I182" s="114" t="s">
        <v>424</v>
      </c>
      <c r="J182" s="122">
        <v>0</v>
      </c>
    </row>
    <row r="183" spans="1:10" ht="33" x14ac:dyDescent="0.25">
      <c r="A183" s="189"/>
      <c r="B183" s="147"/>
      <c r="C183" s="114" t="s">
        <v>1150</v>
      </c>
      <c r="D183" s="114" t="s">
        <v>425</v>
      </c>
      <c r="E183" s="17">
        <v>1</v>
      </c>
      <c r="F183" s="17">
        <v>1</v>
      </c>
      <c r="G183" s="17">
        <v>1</v>
      </c>
      <c r="H183" s="17">
        <v>1</v>
      </c>
      <c r="I183" s="114" t="s">
        <v>424</v>
      </c>
      <c r="J183" s="122">
        <v>0</v>
      </c>
    </row>
    <row r="184" spans="1:10" ht="49.5" x14ac:dyDescent="0.25">
      <c r="A184" s="189"/>
      <c r="B184" s="147"/>
      <c r="C184" s="114" t="s">
        <v>1150</v>
      </c>
      <c r="D184" s="114" t="s">
        <v>1143</v>
      </c>
      <c r="E184" s="17">
        <v>1</v>
      </c>
      <c r="F184" s="17">
        <v>1</v>
      </c>
      <c r="G184" s="17">
        <v>1</v>
      </c>
      <c r="H184" s="17">
        <v>1</v>
      </c>
      <c r="I184" s="114" t="s">
        <v>424</v>
      </c>
      <c r="J184" s="122">
        <v>0</v>
      </c>
    </row>
    <row r="185" spans="1:10" ht="33" x14ac:dyDescent="0.25">
      <c r="A185" s="189"/>
      <c r="B185" s="147" t="s">
        <v>430</v>
      </c>
      <c r="C185" s="114" t="s">
        <v>431</v>
      </c>
      <c r="D185" s="114" t="s">
        <v>432</v>
      </c>
      <c r="E185" s="17">
        <v>1</v>
      </c>
      <c r="F185" s="17">
        <v>1</v>
      </c>
      <c r="G185" s="17">
        <v>1</v>
      </c>
      <c r="H185" s="17">
        <v>1</v>
      </c>
      <c r="I185" s="114" t="s">
        <v>433</v>
      </c>
      <c r="J185" s="122">
        <v>0</v>
      </c>
    </row>
    <row r="186" spans="1:10" ht="33" x14ac:dyDescent="0.25">
      <c r="A186" s="189"/>
      <c r="B186" s="147"/>
      <c r="C186" s="114" t="s">
        <v>434</v>
      </c>
      <c r="D186" s="114" t="s">
        <v>435</v>
      </c>
      <c r="E186" s="17">
        <v>1</v>
      </c>
      <c r="F186" s="17">
        <v>1</v>
      </c>
      <c r="G186" s="17">
        <v>1</v>
      </c>
      <c r="H186" s="17">
        <v>1</v>
      </c>
      <c r="I186" s="114" t="s">
        <v>436</v>
      </c>
      <c r="J186" s="190">
        <v>4876404.2</v>
      </c>
    </row>
    <row r="187" spans="1:10" ht="99" x14ac:dyDescent="0.25">
      <c r="A187" s="162" t="s">
        <v>462</v>
      </c>
      <c r="B187" s="145" t="s">
        <v>462</v>
      </c>
      <c r="C187" s="116" t="s">
        <v>463</v>
      </c>
      <c r="D187" s="116" t="s">
        <v>464</v>
      </c>
      <c r="E187" s="116">
        <v>90</v>
      </c>
      <c r="F187" s="116">
        <v>90</v>
      </c>
      <c r="G187" s="116">
        <v>90</v>
      </c>
      <c r="H187" s="116">
        <v>90</v>
      </c>
      <c r="I187" s="116" t="s">
        <v>465</v>
      </c>
      <c r="J187" s="122">
        <v>0</v>
      </c>
    </row>
    <row r="188" spans="1:10" ht="99" x14ac:dyDescent="0.25">
      <c r="A188" s="162"/>
      <c r="B188" s="145"/>
      <c r="C188" s="116" t="s">
        <v>466</v>
      </c>
      <c r="D188" s="116" t="s">
        <v>467</v>
      </c>
      <c r="E188" s="116">
        <v>100</v>
      </c>
      <c r="F188" s="116">
        <v>100</v>
      </c>
      <c r="G188" s="116">
        <v>100</v>
      </c>
      <c r="H188" s="116">
        <v>100</v>
      </c>
      <c r="I188" s="116" t="s">
        <v>465</v>
      </c>
      <c r="J188" s="122">
        <v>0</v>
      </c>
    </row>
    <row r="189" spans="1:10" ht="33" x14ac:dyDescent="0.25">
      <c r="A189" s="159" t="s">
        <v>552</v>
      </c>
      <c r="B189" s="146" t="s">
        <v>548</v>
      </c>
      <c r="C189" s="15" t="s">
        <v>498</v>
      </c>
      <c r="D189" s="16" t="s">
        <v>499</v>
      </c>
      <c r="E189" s="16">
        <v>30</v>
      </c>
      <c r="F189" s="16">
        <v>60</v>
      </c>
      <c r="G189" s="16">
        <v>90</v>
      </c>
      <c r="H189" s="16">
        <v>100</v>
      </c>
      <c r="I189" s="95" t="s">
        <v>500</v>
      </c>
      <c r="J189" s="122">
        <v>0</v>
      </c>
    </row>
    <row r="190" spans="1:10" ht="33" x14ac:dyDescent="0.25">
      <c r="A190" s="159"/>
      <c r="B190" s="146"/>
      <c r="C190" s="191" t="s">
        <v>501</v>
      </c>
      <c r="D190" s="15" t="s">
        <v>502</v>
      </c>
      <c r="E190" s="119">
        <v>30</v>
      </c>
      <c r="F190" s="119">
        <v>60</v>
      </c>
      <c r="G190" s="119">
        <v>90</v>
      </c>
      <c r="H190" s="119">
        <v>100</v>
      </c>
      <c r="I190" s="116" t="s">
        <v>503</v>
      </c>
      <c r="J190" s="122">
        <v>0</v>
      </c>
    </row>
    <row r="191" spans="1:10" ht="33" x14ac:dyDescent="0.25">
      <c r="A191" s="159"/>
      <c r="B191" s="146"/>
      <c r="C191" s="95" t="s">
        <v>504</v>
      </c>
      <c r="D191" s="16" t="s">
        <v>499</v>
      </c>
      <c r="E191" s="16">
        <v>50</v>
      </c>
      <c r="F191" s="16">
        <v>100</v>
      </c>
      <c r="G191" s="16">
        <v>100</v>
      </c>
      <c r="H191" s="16">
        <v>100</v>
      </c>
      <c r="I191" s="95" t="s">
        <v>505</v>
      </c>
      <c r="J191" s="122">
        <v>0</v>
      </c>
    </row>
    <row r="192" spans="1:10" ht="33" x14ac:dyDescent="0.25">
      <c r="A192" s="159"/>
      <c r="B192" s="146"/>
      <c r="C192" s="187" t="s">
        <v>506</v>
      </c>
      <c r="D192" s="15" t="s">
        <v>499</v>
      </c>
      <c r="E192" s="119">
        <v>50</v>
      </c>
      <c r="F192" s="119">
        <v>100</v>
      </c>
      <c r="G192" s="119">
        <v>100</v>
      </c>
      <c r="H192" s="119">
        <v>100</v>
      </c>
      <c r="I192" s="145" t="s">
        <v>507</v>
      </c>
      <c r="J192" s="144">
        <v>0</v>
      </c>
    </row>
    <row r="193" spans="1:10" ht="33" x14ac:dyDescent="0.25">
      <c r="A193" s="159"/>
      <c r="B193" s="146"/>
      <c r="C193" s="145"/>
      <c r="D193" s="15" t="s">
        <v>508</v>
      </c>
      <c r="E193" s="15">
        <v>0</v>
      </c>
      <c r="F193" s="15">
        <v>0</v>
      </c>
      <c r="G193" s="119">
        <v>100</v>
      </c>
      <c r="H193" s="119">
        <v>100</v>
      </c>
      <c r="I193" s="145"/>
      <c r="J193" s="144"/>
    </row>
    <row r="194" spans="1:10" ht="33" x14ac:dyDescent="0.25">
      <c r="A194" s="159"/>
      <c r="B194" s="146"/>
      <c r="C194" s="15" t="s">
        <v>509</v>
      </c>
      <c r="D194" s="16" t="s">
        <v>510</v>
      </c>
      <c r="E194" s="16">
        <v>30</v>
      </c>
      <c r="F194" s="16">
        <v>70</v>
      </c>
      <c r="G194" s="16">
        <v>100</v>
      </c>
      <c r="H194" s="16">
        <v>100</v>
      </c>
      <c r="I194" s="95" t="s">
        <v>507</v>
      </c>
      <c r="J194" s="122">
        <v>0</v>
      </c>
    </row>
    <row r="195" spans="1:10" ht="33" x14ac:dyDescent="0.25">
      <c r="A195" s="159"/>
      <c r="B195" s="146"/>
      <c r="C195" s="187" t="s">
        <v>511</v>
      </c>
      <c r="D195" s="16" t="s">
        <v>512</v>
      </c>
      <c r="E195" s="119">
        <v>100</v>
      </c>
      <c r="F195" s="119">
        <v>100</v>
      </c>
      <c r="G195" s="119">
        <v>100</v>
      </c>
      <c r="H195" s="119">
        <v>100</v>
      </c>
      <c r="I195" s="116" t="s">
        <v>513</v>
      </c>
      <c r="J195" s="144">
        <v>0</v>
      </c>
    </row>
    <row r="196" spans="1:10" ht="33" x14ac:dyDescent="0.25">
      <c r="A196" s="159"/>
      <c r="B196" s="146"/>
      <c r="C196" s="187"/>
      <c r="D196" s="15" t="s">
        <v>508</v>
      </c>
      <c r="E196" s="15">
        <v>0</v>
      </c>
      <c r="F196" s="16">
        <v>0</v>
      </c>
      <c r="G196" s="119">
        <v>100</v>
      </c>
      <c r="H196" s="119">
        <v>100</v>
      </c>
      <c r="I196" s="116" t="s">
        <v>513</v>
      </c>
      <c r="J196" s="144"/>
    </row>
    <row r="197" spans="1:10" ht="33" x14ac:dyDescent="0.25">
      <c r="A197" s="159"/>
      <c r="B197" s="146"/>
      <c r="C197" s="15" t="s">
        <v>514</v>
      </c>
      <c r="D197" s="15" t="s">
        <v>515</v>
      </c>
      <c r="E197" s="16">
        <v>30</v>
      </c>
      <c r="F197" s="16">
        <v>60</v>
      </c>
      <c r="G197" s="16">
        <v>90</v>
      </c>
      <c r="H197" s="16">
        <v>100</v>
      </c>
      <c r="I197" s="116" t="s">
        <v>516</v>
      </c>
      <c r="J197" s="122">
        <v>0</v>
      </c>
    </row>
    <row r="198" spans="1:10" ht="33" x14ac:dyDescent="0.25">
      <c r="A198" s="159"/>
      <c r="B198" s="146" t="s">
        <v>549</v>
      </c>
      <c r="C198" s="15" t="s">
        <v>517</v>
      </c>
      <c r="D198" s="15" t="s">
        <v>518</v>
      </c>
      <c r="E198" s="119">
        <v>100</v>
      </c>
      <c r="F198" s="119">
        <v>100</v>
      </c>
      <c r="G198" s="119">
        <v>100</v>
      </c>
      <c r="H198" s="119">
        <v>100</v>
      </c>
      <c r="I198" s="116" t="s">
        <v>519</v>
      </c>
      <c r="J198" s="122">
        <v>0</v>
      </c>
    </row>
    <row r="199" spans="1:10" ht="49.5" x14ac:dyDescent="0.25">
      <c r="A199" s="159"/>
      <c r="B199" s="146"/>
      <c r="C199" s="15" t="s">
        <v>520</v>
      </c>
      <c r="D199" s="15" t="s">
        <v>521</v>
      </c>
      <c r="E199" s="119">
        <v>100</v>
      </c>
      <c r="F199" s="119">
        <v>100</v>
      </c>
      <c r="G199" s="119">
        <v>100</v>
      </c>
      <c r="H199" s="119">
        <v>100</v>
      </c>
      <c r="I199" s="116" t="s">
        <v>522</v>
      </c>
      <c r="J199" s="122">
        <v>0</v>
      </c>
    </row>
    <row r="200" spans="1:10" ht="33" x14ac:dyDescent="0.25">
      <c r="A200" s="159"/>
      <c r="B200" s="146"/>
      <c r="C200" s="187" t="s">
        <v>523</v>
      </c>
      <c r="D200" s="15" t="s">
        <v>524</v>
      </c>
      <c r="E200" s="119">
        <v>100</v>
      </c>
      <c r="F200" s="119">
        <v>100</v>
      </c>
      <c r="G200" s="119">
        <v>100</v>
      </c>
      <c r="H200" s="119">
        <v>100</v>
      </c>
      <c r="I200" s="116" t="s">
        <v>519</v>
      </c>
      <c r="J200" s="122">
        <v>0</v>
      </c>
    </row>
    <row r="201" spans="1:10" ht="33" x14ac:dyDescent="0.25">
      <c r="A201" s="159"/>
      <c r="B201" s="146"/>
      <c r="C201" s="145"/>
      <c r="D201" s="15" t="s">
        <v>525</v>
      </c>
      <c r="E201" s="119">
        <v>100</v>
      </c>
      <c r="F201" s="119">
        <v>100</v>
      </c>
      <c r="G201" s="119">
        <v>100</v>
      </c>
      <c r="H201" s="119">
        <v>100</v>
      </c>
      <c r="I201" s="116" t="s">
        <v>519</v>
      </c>
      <c r="J201" s="122">
        <v>0</v>
      </c>
    </row>
    <row r="202" spans="1:10" ht="49.5" x14ac:dyDescent="0.25">
      <c r="A202" s="159"/>
      <c r="B202" s="146"/>
      <c r="C202" s="15" t="s">
        <v>526</v>
      </c>
      <c r="D202" s="15" t="s">
        <v>527</v>
      </c>
      <c r="E202" s="119">
        <v>100</v>
      </c>
      <c r="F202" s="119">
        <v>100</v>
      </c>
      <c r="G202" s="119">
        <v>100</v>
      </c>
      <c r="H202" s="119">
        <v>100</v>
      </c>
      <c r="I202" s="116" t="s">
        <v>519</v>
      </c>
      <c r="J202" s="122">
        <v>0</v>
      </c>
    </row>
    <row r="203" spans="1:10" ht="49.5" x14ac:dyDescent="0.25">
      <c r="A203" s="159"/>
      <c r="B203" s="146" t="s">
        <v>528</v>
      </c>
      <c r="C203" s="187" t="s">
        <v>529</v>
      </c>
      <c r="D203" s="15" t="s">
        <v>530</v>
      </c>
      <c r="E203" s="119">
        <v>100</v>
      </c>
      <c r="F203" s="119">
        <v>100</v>
      </c>
      <c r="G203" s="119">
        <v>100</v>
      </c>
      <c r="H203" s="119">
        <v>100</v>
      </c>
      <c r="I203" s="116" t="s">
        <v>531</v>
      </c>
      <c r="J203" s="122">
        <v>0</v>
      </c>
    </row>
    <row r="204" spans="1:10" ht="49.5" x14ac:dyDescent="0.25">
      <c r="A204" s="159"/>
      <c r="B204" s="146"/>
      <c r="C204" s="145"/>
      <c r="D204" s="15" t="s">
        <v>532</v>
      </c>
      <c r="E204" s="119">
        <v>100</v>
      </c>
      <c r="F204" s="119">
        <v>100</v>
      </c>
      <c r="G204" s="119">
        <v>100</v>
      </c>
      <c r="H204" s="119">
        <v>100</v>
      </c>
      <c r="I204" s="116" t="s">
        <v>531</v>
      </c>
      <c r="J204" s="122">
        <v>0</v>
      </c>
    </row>
    <row r="205" spans="1:10" ht="49.5" x14ac:dyDescent="0.25">
      <c r="A205" s="159"/>
      <c r="B205" s="146"/>
      <c r="C205" s="15" t="s">
        <v>533</v>
      </c>
      <c r="D205" s="15" t="s">
        <v>534</v>
      </c>
      <c r="E205" s="119">
        <v>100</v>
      </c>
      <c r="F205" s="119">
        <v>100</v>
      </c>
      <c r="G205" s="119">
        <v>100</v>
      </c>
      <c r="H205" s="119">
        <v>100</v>
      </c>
      <c r="I205" s="116" t="s">
        <v>531</v>
      </c>
      <c r="J205" s="122">
        <v>0</v>
      </c>
    </row>
    <row r="206" spans="1:10" ht="49.5" x14ac:dyDescent="0.25">
      <c r="A206" s="159"/>
      <c r="B206" s="146"/>
      <c r="C206" s="15" t="s">
        <v>535</v>
      </c>
      <c r="D206" s="15" t="s">
        <v>534</v>
      </c>
      <c r="E206" s="119">
        <v>100</v>
      </c>
      <c r="F206" s="119">
        <v>100</v>
      </c>
      <c r="G206" s="119">
        <v>100</v>
      </c>
      <c r="H206" s="119">
        <v>100</v>
      </c>
      <c r="I206" s="116" t="s">
        <v>531</v>
      </c>
      <c r="J206" s="122">
        <v>0</v>
      </c>
    </row>
    <row r="207" spans="1:10" ht="49.5" x14ac:dyDescent="0.25">
      <c r="A207" s="159"/>
      <c r="B207" s="146"/>
      <c r="C207" s="15" t="s">
        <v>536</v>
      </c>
      <c r="D207" s="15" t="s">
        <v>537</v>
      </c>
      <c r="E207" s="119">
        <v>100</v>
      </c>
      <c r="F207" s="119">
        <v>100</v>
      </c>
      <c r="G207" s="119">
        <v>100</v>
      </c>
      <c r="H207" s="119">
        <v>100</v>
      </c>
      <c r="I207" s="116" t="s">
        <v>531</v>
      </c>
      <c r="J207" s="122">
        <v>0</v>
      </c>
    </row>
    <row r="208" spans="1:10" ht="66" x14ac:dyDescent="0.25">
      <c r="A208" s="159"/>
      <c r="B208" s="146" t="s">
        <v>550</v>
      </c>
      <c r="C208" s="15" t="s">
        <v>538</v>
      </c>
      <c r="D208" s="15" t="s">
        <v>539</v>
      </c>
      <c r="E208" s="15">
        <v>0</v>
      </c>
      <c r="F208" s="119">
        <v>20</v>
      </c>
      <c r="G208" s="119">
        <v>30</v>
      </c>
      <c r="H208" s="119">
        <v>30</v>
      </c>
      <c r="I208" s="116" t="s">
        <v>540</v>
      </c>
      <c r="J208" s="122">
        <v>0</v>
      </c>
    </row>
    <row r="209" spans="1:10" ht="33" x14ac:dyDescent="0.25">
      <c r="A209" s="159"/>
      <c r="B209" s="146"/>
      <c r="C209" s="15" t="s">
        <v>541</v>
      </c>
      <c r="D209" s="15" t="s">
        <v>542</v>
      </c>
      <c r="E209" s="119">
        <v>100</v>
      </c>
      <c r="F209" s="119">
        <v>100</v>
      </c>
      <c r="G209" s="119">
        <v>100</v>
      </c>
      <c r="H209" s="119">
        <v>100</v>
      </c>
      <c r="I209" s="116" t="s">
        <v>540</v>
      </c>
      <c r="J209" s="122">
        <v>0</v>
      </c>
    </row>
    <row r="210" spans="1:10" ht="33" x14ac:dyDescent="0.25">
      <c r="A210" s="159"/>
      <c r="B210" s="146" t="s">
        <v>551</v>
      </c>
      <c r="C210" s="15" t="s">
        <v>543</v>
      </c>
      <c r="D210" s="15" t="s">
        <v>544</v>
      </c>
      <c r="E210" s="119">
        <v>100</v>
      </c>
      <c r="F210" s="119">
        <v>100</v>
      </c>
      <c r="G210" s="119">
        <v>100</v>
      </c>
      <c r="H210" s="119">
        <v>100</v>
      </c>
      <c r="I210" s="116" t="s">
        <v>545</v>
      </c>
      <c r="J210" s="122">
        <v>0</v>
      </c>
    </row>
    <row r="211" spans="1:10" ht="33" x14ac:dyDescent="0.25">
      <c r="A211" s="159"/>
      <c r="B211" s="146"/>
      <c r="C211" s="15" t="s">
        <v>546</v>
      </c>
      <c r="D211" s="15" t="s">
        <v>547</v>
      </c>
      <c r="E211" s="119">
        <v>100</v>
      </c>
      <c r="F211" s="119">
        <v>100</v>
      </c>
      <c r="G211" s="119">
        <v>100</v>
      </c>
      <c r="H211" s="119">
        <v>100</v>
      </c>
      <c r="I211" s="116" t="s">
        <v>545</v>
      </c>
      <c r="J211" s="122">
        <v>0</v>
      </c>
    </row>
    <row r="212" spans="1:10" ht="63" x14ac:dyDescent="0.25">
      <c r="A212" s="159" t="s">
        <v>1287</v>
      </c>
      <c r="B212" s="133" t="s">
        <v>1288</v>
      </c>
      <c r="C212" s="192" t="s">
        <v>1289</v>
      </c>
      <c r="D212" s="192" t="s">
        <v>1290</v>
      </c>
      <c r="E212" s="60">
        <v>25</v>
      </c>
      <c r="F212" s="60">
        <v>25</v>
      </c>
      <c r="G212" s="60">
        <v>25</v>
      </c>
      <c r="H212" s="60">
        <v>25</v>
      </c>
      <c r="I212" s="61" t="s">
        <v>1291</v>
      </c>
      <c r="J212" s="122">
        <v>0</v>
      </c>
    </row>
    <row r="213" spans="1:10" ht="47.25" x14ac:dyDescent="0.25">
      <c r="A213" s="159"/>
      <c r="B213" s="133"/>
      <c r="C213" s="192" t="s">
        <v>1292</v>
      </c>
      <c r="D213" s="192" t="s">
        <v>1293</v>
      </c>
      <c r="E213" s="60">
        <v>0</v>
      </c>
      <c r="F213" s="60">
        <v>0</v>
      </c>
      <c r="G213" s="60">
        <v>0</v>
      </c>
      <c r="H213" s="60">
        <v>100</v>
      </c>
      <c r="I213" s="61" t="s">
        <v>1291</v>
      </c>
      <c r="J213" s="122">
        <v>0</v>
      </c>
    </row>
    <row r="214" spans="1:10" ht="31.5" x14ac:dyDescent="0.25">
      <c r="A214" s="159"/>
      <c r="B214" s="133"/>
      <c r="C214" s="192" t="s">
        <v>1294</v>
      </c>
      <c r="D214" s="192" t="s">
        <v>1295</v>
      </c>
      <c r="E214" s="60">
        <v>0</v>
      </c>
      <c r="F214" s="60">
        <v>0</v>
      </c>
      <c r="G214" s="60">
        <v>50</v>
      </c>
      <c r="H214" s="60">
        <v>50</v>
      </c>
      <c r="I214" s="61" t="s">
        <v>1291</v>
      </c>
      <c r="J214" s="122">
        <v>0</v>
      </c>
    </row>
    <row r="215" spans="1:10" ht="31.5" x14ac:dyDescent="0.25">
      <c r="A215" s="159"/>
      <c r="B215" s="133"/>
      <c r="C215" s="192" t="s">
        <v>1296</v>
      </c>
      <c r="D215" s="192" t="s">
        <v>1297</v>
      </c>
      <c r="E215" s="60">
        <v>0</v>
      </c>
      <c r="F215" s="60">
        <v>0</v>
      </c>
      <c r="G215" s="60">
        <v>50</v>
      </c>
      <c r="H215" s="60">
        <v>50</v>
      </c>
      <c r="I215" s="61" t="s">
        <v>1291</v>
      </c>
      <c r="J215" s="122">
        <v>0</v>
      </c>
    </row>
    <row r="216" spans="1:10" ht="63" x14ac:dyDescent="0.25">
      <c r="A216" s="159"/>
      <c r="B216" s="133"/>
      <c r="C216" s="192" t="s">
        <v>1298</v>
      </c>
      <c r="D216" s="192" t="s">
        <v>1299</v>
      </c>
      <c r="E216" s="60">
        <v>25</v>
      </c>
      <c r="F216" s="60">
        <v>25</v>
      </c>
      <c r="G216" s="60">
        <v>25</v>
      </c>
      <c r="H216" s="60">
        <v>25</v>
      </c>
      <c r="I216" s="61" t="s">
        <v>1291</v>
      </c>
      <c r="J216" s="122">
        <v>0</v>
      </c>
    </row>
    <row r="217" spans="1:10" ht="63" x14ac:dyDescent="0.25">
      <c r="A217" s="159"/>
      <c r="B217" s="133"/>
      <c r="C217" s="192" t="s">
        <v>1300</v>
      </c>
      <c r="D217" s="192" t="s">
        <v>1301</v>
      </c>
      <c r="E217" s="60">
        <v>0</v>
      </c>
      <c r="F217" s="60">
        <v>50</v>
      </c>
      <c r="G217" s="60">
        <v>0</v>
      </c>
      <c r="H217" s="60">
        <v>50</v>
      </c>
      <c r="I217" s="61" t="s">
        <v>1291</v>
      </c>
      <c r="J217" s="122">
        <v>0</v>
      </c>
    </row>
    <row r="218" spans="1:10" ht="110.25" x14ac:dyDescent="0.25">
      <c r="A218" s="159"/>
      <c r="B218" s="133"/>
      <c r="C218" s="192" t="s">
        <v>1302</v>
      </c>
      <c r="D218" s="192" t="s">
        <v>1303</v>
      </c>
      <c r="E218" s="60">
        <v>25</v>
      </c>
      <c r="F218" s="60">
        <v>25</v>
      </c>
      <c r="G218" s="60">
        <v>25</v>
      </c>
      <c r="H218" s="60">
        <v>25</v>
      </c>
      <c r="I218" s="61" t="s">
        <v>1291</v>
      </c>
      <c r="J218" s="122">
        <v>0</v>
      </c>
    </row>
    <row r="219" spans="1:10" ht="47.25" x14ac:dyDescent="0.25">
      <c r="A219" s="159"/>
      <c r="B219" s="118" t="s">
        <v>1288</v>
      </c>
      <c r="C219" s="192" t="s">
        <v>1304</v>
      </c>
      <c r="D219" s="192" t="s">
        <v>1305</v>
      </c>
      <c r="E219" s="60">
        <v>0</v>
      </c>
      <c r="F219" s="60">
        <v>0</v>
      </c>
      <c r="G219" s="60">
        <v>25</v>
      </c>
      <c r="H219" s="60">
        <v>75</v>
      </c>
      <c r="I219" s="61" t="s">
        <v>1291</v>
      </c>
      <c r="J219" s="193" t="s">
        <v>1306</v>
      </c>
    </row>
    <row r="220" spans="1:10" ht="63" x14ac:dyDescent="0.25">
      <c r="A220" s="159"/>
      <c r="B220" s="133" t="s">
        <v>1307</v>
      </c>
      <c r="C220" s="192" t="s">
        <v>1300</v>
      </c>
      <c r="D220" s="192" t="s">
        <v>1301</v>
      </c>
      <c r="E220" s="60">
        <v>0</v>
      </c>
      <c r="F220" s="60">
        <v>50</v>
      </c>
      <c r="G220" s="60">
        <v>0</v>
      </c>
      <c r="H220" s="60">
        <v>50</v>
      </c>
      <c r="I220" s="61" t="s">
        <v>1291</v>
      </c>
      <c r="J220" s="122">
        <v>0</v>
      </c>
    </row>
    <row r="221" spans="1:10" ht="47.25" x14ac:dyDescent="0.25">
      <c r="A221" s="159"/>
      <c r="B221" s="133"/>
      <c r="C221" s="192" t="s">
        <v>1292</v>
      </c>
      <c r="D221" s="192" t="s">
        <v>1293</v>
      </c>
      <c r="E221" s="60">
        <v>0</v>
      </c>
      <c r="F221" s="60">
        <v>0</v>
      </c>
      <c r="G221" s="60">
        <v>0</v>
      </c>
      <c r="H221" s="60">
        <v>100</v>
      </c>
      <c r="I221" s="61" t="s">
        <v>1291</v>
      </c>
      <c r="J221" s="122">
        <v>0</v>
      </c>
    </row>
    <row r="222" spans="1:10" ht="31.5" x14ac:dyDescent="0.25">
      <c r="A222" s="159"/>
      <c r="B222" s="133"/>
      <c r="C222" s="192" t="s">
        <v>1296</v>
      </c>
      <c r="D222" s="192" t="s">
        <v>1308</v>
      </c>
      <c r="E222" s="60">
        <v>0</v>
      </c>
      <c r="F222" s="60">
        <v>0</v>
      </c>
      <c r="G222" s="60">
        <v>50</v>
      </c>
      <c r="H222" s="60">
        <v>50</v>
      </c>
      <c r="I222" s="61" t="s">
        <v>1291</v>
      </c>
      <c r="J222" s="122">
        <v>0</v>
      </c>
    </row>
    <row r="223" spans="1:10" ht="63" x14ac:dyDescent="0.25">
      <c r="A223" s="159"/>
      <c r="B223" s="133"/>
      <c r="C223" s="192" t="s">
        <v>1309</v>
      </c>
      <c r="D223" s="192" t="s">
        <v>1310</v>
      </c>
      <c r="E223" s="60">
        <v>25</v>
      </c>
      <c r="F223" s="60">
        <v>25</v>
      </c>
      <c r="G223" s="60">
        <v>25</v>
      </c>
      <c r="H223" s="60">
        <v>25</v>
      </c>
      <c r="I223" s="61" t="s">
        <v>1291</v>
      </c>
      <c r="J223" s="122">
        <v>0</v>
      </c>
    </row>
    <row r="224" spans="1:10" ht="63" x14ac:dyDescent="0.25">
      <c r="A224" s="159"/>
      <c r="B224" s="133"/>
      <c r="C224" s="192" t="s">
        <v>1311</v>
      </c>
      <c r="D224" s="192" t="s">
        <v>1312</v>
      </c>
      <c r="E224" s="60">
        <v>50</v>
      </c>
      <c r="F224" s="60">
        <v>0</v>
      </c>
      <c r="G224" s="60">
        <v>50</v>
      </c>
      <c r="H224" s="60">
        <v>0</v>
      </c>
      <c r="I224" s="61" t="s">
        <v>1291</v>
      </c>
      <c r="J224" s="122">
        <v>0</v>
      </c>
    </row>
    <row r="225" spans="1:10" ht="47.25" x14ac:dyDescent="0.25">
      <c r="A225" s="159"/>
      <c r="B225" s="133"/>
      <c r="C225" s="192" t="s">
        <v>1313</v>
      </c>
      <c r="D225" s="192" t="s">
        <v>1314</v>
      </c>
      <c r="E225" s="60">
        <v>25</v>
      </c>
      <c r="F225" s="60">
        <v>25</v>
      </c>
      <c r="G225" s="60">
        <v>25</v>
      </c>
      <c r="H225" s="60">
        <v>25</v>
      </c>
      <c r="I225" s="61" t="s">
        <v>1291</v>
      </c>
      <c r="J225" s="193" t="s">
        <v>1315</v>
      </c>
    </row>
    <row r="226" spans="1:10" ht="47.25" x14ac:dyDescent="0.25">
      <c r="A226" s="159"/>
      <c r="B226" s="133"/>
      <c r="C226" s="192" t="s">
        <v>1304</v>
      </c>
      <c r="D226" s="192" t="s">
        <v>1305</v>
      </c>
      <c r="E226" s="60">
        <v>0</v>
      </c>
      <c r="F226" s="60">
        <v>0</v>
      </c>
      <c r="G226" s="60">
        <v>25</v>
      </c>
      <c r="H226" s="60">
        <v>75</v>
      </c>
      <c r="I226" s="61" t="s">
        <v>1291</v>
      </c>
      <c r="J226" s="122">
        <v>0</v>
      </c>
    </row>
    <row r="227" spans="1:10" ht="31.5" x14ac:dyDescent="0.25">
      <c r="A227" s="159"/>
      <c r="B227" s="133" t="s">
        <v>1316</v>
      </c>
      <c r="C227" s="192" t="s">
        <v>1317</v>
      </c>
      <c r="D227" s="192" t="s">
        <v>1318</v>
      </c>
      <c r="E227" s="60">
        <v>25</v>
      </c>
      <c r="F227" s="60">
        <v>25</v>
      </c>
      <c r="G227" s="60">
        <v>25</v>
      </c>
      <c r="H227" s="60">
        <v>25</v>
      </c>
      <c r="I227" s="61" t="s">
        <v>1291</v>
      </c>
      <c r="J227" s="122">
        <v>0</v>
      </c>
    </row>
    <row r="228" spans="1:10" ht="47.25" x14ac:dyDescent="0.25">
      <c r="A228" s="159"/>
      <c r="B228" s="133"/>
      <c r="C228" s="192" t="s">
        <v>1319</v>
      </c>
      <c r="D228" s="192" t="s">
        <v>1320</v>
      </c>
      <c r="E228" s="60">
        <v>25</v>
      </c>
      <c r="F228" s="60">
        <v>25</v>
      </c>
      <c r="G228" s="60">
        <v>25</v>
      </c>
      <c r="H228" s="60">
        <v>25</v>
      </c>
      <c r="I228" s="61" t="s">
        <v>1291</v>
      </c>
      <c r="J228" s="122">
        <v>0</v>
      </c>
    </row>
    <row r="229" spans="1:10" ht="31.5" x14ac:dyDescent="0.25">
      <c r="A229" s="159"/>
      <c r="B229" s="133"/>
      <c r="C229" s="192" t="s">
        <v>1321</v>
      </c>
      <c r="D229" s="192" t="s">
        <v>1322</v>
      </c>
      <c r="E229" s="60">
        <v>0</v>
      </c>
      <c r="F229" s="60">
        <v>50</v>
      </c>
      <c r="G229" s="60">
        <v>0</v>
      </c>
      <c r="H229" s="60">
        <v>50</v>
      </c>
      <c r="I229" s="61" t="s">
        <v>1291</v>
      </c>
      <c r="J229" s="122">
        <v>0</v>
      </c>
    </row>
    <row r="230" spans="1:10" ht="31.5" x14ac:dyDescent="0.25">
      <c r="A230" s="159"/>
      <c r="B230" s="133"/>
      <c r="C230" s="192" t="s">
        <v>1323</v>
      </c>
      <c r="D230" s="192" t="s">
        <v>1324</v>
      </c>
      <c r="E230" s="60">
        <v>0</v>
      </c>
      <c r="F230" s="60">
        <v>50</v>
      </c>
      <c r="G230" s="60">
        <v>0</v>
      </c>
      <c r="H230" s="60">
        <v>50</v>
      </c>
      <c r="I230" s="61" t="s">
        <v>1291</v>
      </c>
      <c r="J230" s="122">
        <v>0</v>
      </c>
    </row>
    <row r="231" spans="1:10" ht="47.25" x14ac:dyDescent="0.25">
      <c r="A231" s="159"/>
      <c r="B231" s="133"/>
      <c r="C231" s="192" t="s">
        <v>1325</v>
      </c>
      <c r="D231" s="192" t="s">
        <v>1314</v>
      </c>
      <c r="E231" s="60">
        <v>25</v>
      </c>
      <c r="F231" s="60">
        <v>25</v>
      </c>
      <c r="G231" s="60">
        <v>25</v>
      </c>
      <c r="H231" s="60">
        <v>25</v>
      </c>
      <c r="I231" s="61" t="s">
        <v>1291</v>
      </c>
      <c r="J231" s="193" t="s">
        <v>1315</v>
      </c>
    </row>
    <row r="232" spans="1:10" ht="31.5" x14ac:dyDescent="0.25">
      <c r="A232" s="159"/>
      <c r="B232" s="133" t="s">
        <v>1326</v>
      </c>
      <c r="C232" s="192" t="s">
        <v>1327</v>
      </c>
      <c r="D232" s="192" t="s">
        <v>1328</v>
      </c>
      <c r="E232" s="60">
        <v>25</v>
      </c>
      <c r="F232" s="60">
        <v>25</v>
      </c>
      <c r="G232" s="60">
        <v>25</v>
      </c>
      <c r="H232" s="60">
        <v>25</v>
      </c>
      <c r="I232" s="61" t="s">
        <v>1291</v>
      </c>
      <c r="J232" s="122">
        <v>0</v>
      </c>
    </row>
    <row r="233" spans="1:10" ht="63" x14ac:dyDescent="0.25">
      <c r="A233" s="159"/>
      <c r="B233" s="133"/>
      <c r="C233" s="192" t="s">
        <v>1329</v>
      </c>
      <c r="D233" s="192" t="s">
        <v>1330</v>
      </c>
      <c r="E233" s="60">
        <v>25</v>
      </c>
      <c r="F233" s="60">
        <v>25</v>
      </c>
      <c r="G233" s="60">
        <v>25</v>
      </c>
      <c r="H233" s="60">
        <v>25</v>
      </c>
      <c r="I233" s="61" t="s">
        <v>1291</v>
      </c>
      <c r="J233" s="122">
        <v>0</v>
      </c>
    </row>
    <row r="234" spans="1:10" ht="78.75" x14ac:dyDescent="0.25">
      <c r="A234" s="159"/>
      <c r="B234" s="133" t="s">
        <v>1326</v>
      </c>
      <c r="C234" s="192" t="s">
        <v>1331</v>
      </c>
      <c r="D234" s="192" t="s">
        <v>1332</v>
      </c>
      <c r="E234" s="60">
        <v>25</v>
      </c>
      <c r="F234" s="60">
        <v>25</v>
      </c>
      <c r="G234" s="60">
        <v>25</v>
      </c>
      <c r="H234" s="60">
        <v>25</v>
      </c>
      <c r="I234" s="61" t="s">
        <v>1291</v>
      </c>
      <c r="J234" s="122">
        <v>0</v>
      </c>
    </row>
    <row r="235" spans="1:10" ht="110.25" x14ac:dyDescent="0.25">
      <c r="A235" s="159"/>
      <c r="B235" s="133"/>
      <c r="C235" s="192" t="s">
        <v>1333</v>
      </c>
      <c r="D235" s="192" t="s">
        <v>1334</v>
      </c>
      <c r="E235" s="60">
        <v>25</v>
      </c>
      <c r="F235" s="60">
        <v>25</v>
      </c>
      <c r="G235" s="60">
        <v>25</v>
      </c>
      <c r="H235" s="60">
        <v>25</v>
      </c>
      <c r="I235" s="61" t="s">
        <v>1291</v>
      </c>
      <c r="J235" s="122">
        <v>0</v>
      </c>
    </row>
    <row r="236" spans="1:10" ht="78.75" x14ac:dyDescent="0.25">
      <c r="A236" s="159"/>
      <c r="B236" s="133"/>
      <c r="C236" s="192" t="s">
        <v>1335</v>
      </c>
      <c r="D236" s="192" t="s">
        <v>1336</v>
      </c>
      <c r="E236" s="60">
        <v>25</v>
      </c>
      <c r="F236" s="60">
        <v>25</v>
      </c>
      <c r="G236" s="60">
        <v>25</v>
      </c>
      <c r="H236" s="60">
        <v>25</v>
      </c>
      <c r="I236" s="61" t="s">
        <v>1291</v>
      </c>
      <c r="J236" s="122">
        <v>0</v>
      </c>
    </row>
    <row r="237" spans="1:10" ht="31.5" x14ac:dyDescent="0.25">
      <c r="A237" s="159"/>
      <c r="B237" s="133" t="s">
        <v>1337</v>
      </c>
      <c r="C237" s="192" t="s">
        <v>1338</v>
      </c>
      <c r="D237" s="192" t="s">
        <v>1339</v>
      </c>
      <c r="E237" s="60">
        <v>25</v>
      </c>
      <c r="F237" s="60">
        <v>25</v>
      </c>
      <c r="G237" s="60">
        <v>25</v>
      </c>
      <c r="H237" s="60">
        <v>25</v>
      </c>
      <c r="I237" s="61" t="s">
        <v>1291</v>
      </c>
      <c r="J237" s="122">
        <v>0</v>
      </c>
    </row>
    <row r="238" spans="1:10" ht="63" x14ac:dyDescent="0.25">
      <c r="A238" s="159"/>
      <c r="B238" s="133"/>
      <c r="C238" s="192" t="s">
        <v>1340</v>
      </c>
      <c r="D238" s="192" t="s">
        <v>1341</v>
      </c>
      <c r="E238" s="60">
        <v>0</v>
      </c>
      <c r="F238" s="60">
        <v>50</v>
      </c>
      <c r="G238" s="60">
        <v>0</v>
      </c>
      <c r="H238" s="60">
        <v>50</v>
      </c>
      <c r="I238" s="61" t="s">
        <v>1291</v>
      </c>
      <c r="J238" s="122">
        <v>0</v>
      </c>
    </row>
    <row r="239" spans="1:10" ht="78.75" x14ac:dyDescent="0.25">
      <c r="A239" s="159"/>
      <c r="B239" s="133" t="s">
        <v>1337</v>
      </c>
      <c r="C239" s="192" t="s">
        <v>1342</v>
      </c>
      <c r="D239" s="192" t="s">
        <v>1343</v>
      </c>
      <c r="E239" s="60">
        <v>25</v>
      </c>
      <c r="F239" s="60">
        <v>25</v>
      </c>
      <c r="G239" s="60">
        <v>25</v>
      </c>
      <c r="H239" s="60">
        <v>25</v>
      </c>
      <c r="I239" s="61" t="s">
        <v>1291</v>
      </c>
      <c r="J239" s="122">
        <v>0</v>
      </c>
    </row>
    <row r="240" spans="1:10" ht="110.25" x14ac:dyDescent="0.25">
      <c r="A240" s="159"/>
      <c r="B240" s="133"/>
      <c r="C240" s="192" t="s">
        <v>1344</v>
      </c>
      <c r="D240" s="192" t="s">
        <v>1345</v>
      </c>
      <c r="E240" s="60">
        <v>0</v>
      </c>
      <c r="F240" s="60">
        <v>50</v>
      </c>
      <c r="G240" s="60">
        <v>0</v>
      </c>
      <c r="H240" s="60">
        <v>50</v>
      </c>
      <c r="I240" s="61" t="s">
        <v>1291</v>
      </c>
      <c r="J240" s="122">
        <v>0</v>
      </c>
    </row>
    <row r="241" spans="1:10" ht="63" x14ac:dyDescent="0.25">
      <c r="A241" s="159"/>
      <c r="B241" s="134" t="s">
        <v>1346</v>
      </c>
      <c r="C241" s="192" t="s">
        <v>1347</v>
      </c>
      <c r="D241" s="192" t="s">
        <v>1348</v>
      </c>
      <c r="E241" s="60">
        <v>25</v>
      </c>
      <c r="F241" s="60">
        <v>25</v>
      </c>
      <c r="G241" s="60">
        <v>25</v>
      </c>
      <c r="H241" s="60">
        <v>25</v>
      </c>
      <c r="I241" s="61" t="s">
        <v>1291</v>
      </c>
      <c r="J241" s="122">
        <v>0</v>
      </c>
    </row>
    <row r="242" spans="1:10" ht="47.25" x14ac:dyDescent="0.25">
      <c r="A242" s="159"/>
      <c r="B242" s="134"/>
      <c r="C242" s="192" t="s">
        <v>1349</v>
      </c>
      <c r="D242" s="192" t="s">
        <v>1350</v>
      </c>
      <c r="E242" s="60">
        <v>25</v>
      </c>
      <c r="F242" s="60">
        <v>25</v>
      </c>
      <c r="G242" s="60">
        <v>25</v>
      </c>
      <c r="H242" s="60">
        <v>25</v>
      </c>
      <c r="I242" s="61" t="s">
        <v>1291</v>
      </c>
      <c r="J242" s="122">
        <v>0</v>
      </c>
    </row>
    <row r="243" spans="1:10" ht="63" x14ac:dyDescent="0.25">
      <c r="A243" s="159"/>
      <c r="B243" s="134"/>
      <c r="C243" s="192" t="s">
        <v>1351</v>
      </c>
      <c r="D243" s="192" t="s">
        <v>1352</v>
      </c>
      <c r="E243" s="60">
        <v>25</v>
      </c>
      <c r="F243" s="60">
        <v>25</v>
      </c>
      <c r="G243" s="60">
        <v>25</v>
      </c>
      <c r="H243" s="60">
        <v>25</v>
      </c>
      <c r="I243" s="61" t="s">
        <v>1291</v>
      </c>
      <c r="J243" s="122">
        <v>0</v>
      </c>
    </row>
    <row r="244" spans="1:10" ht="47.25" x14ac:dyDescent="0.25">
      <c r="A244" s="159"/>
      <c r="B244" s="134"/>
      <c r="C244" s="192" t="s">
        <v>1353</v>
      </c>
      <c r="D244" s="192" t="s">
        <v>1354</v>
      </c>
      <c r="E244" s="60">
        <v>25</v>
      </c>
      <c r="F244" s="60">
        <v>25</v>
      </c>
      <c r="G244" s="60">
        <v>25</v>
      </c>
      <c r="H244" s="60">
        <v>25</v>
      </c>
      <c r="I244" s="61" t="s">
        <v>1291</v>
      </c>
      <c r="J244" s="122">
        <v>0</v>
      </c>
    </row>
    <row r="245" spans="1:10" ht="33" x14ac:dyDescent="0.25">
      <c r="A245" s="194" t="s">
        <v>615</v>
      </c>
      <c r="B245" s="183" t="s">
        <v>615</v>
      </c>
      <c r="C245" s="183" t="s">
        <v>616</v>
      </c>
      <c r="D245" s="11" t="s">
        <v>617</v>
      </c>
      <c r="E245" s="11">
        <v>25</v>
      </c>
      <c r="F245" s="11">
        <v>50</v>
      </c>
      <c r="G245" s="11">
        <v>75</v>
      </c>
      <c r="H245" s="117">
        <v>100</v>
      </c>
      <c r="I245" s="11" t="s">
        <v>618</v>
      </c>
      <c r="J245" s="122">
        <v>0</v>
      </c>
    </row>
    <row r="246" spans="1:10" ht="33" x14ac:dyDescent="0.25">
      <c r="A246" s="194"/>
      <c r="B246" s="183"/>
      <c r="C246" s="183"/>
      <c r="D246" s="11" t="s">
        <v>619</v>
      </c>
      <c r="E246" s="11">
        <v>25</v>
      </c>
      <c r="F246" s="11">
        <v>50</v>
      </c>
      <c r="G246" s="11">
        <v>75</v>
      </c>
      <c r="H246" s="117">
        <v>100</v>
      </c>
      <c r="I246" s="11" t="s">
        <v>620</v>
      </c>
      <c r="J246" s="122">
        <v>0</v>
      </c>
    </row>
    <row r="247" spans="1:10" ht="33" x14ac:dyDescent="0.25">
      <c r="A247" s="194"/>
      <c r="B247" s="183"/>
      <c r="C247" s="183"/>
      <c r="D247" s="11" t="s">
        <v>621</v>
      </c>
      <c r="E247" s="11">
        <v>25</v>
      </c>
      <c r="F247" s="11">
        <v>50</v>
      </c>
      <c r="G247" s="11">
        <v>75</v>
      </c>
      <c r="H247" s="117">
        <v>100</v>
      </c>
      <c r="I247" s="11" t="s">
        <v>622</v>
      </c>
      <c r="J247" s="122">
        <v>0</v>
      </c>
    </row>
    <row r="248" spans="1:10" ht="33" x14ac:dyDescent="0.25">
      <c r="A248" s="194"/>
      <c r="B248" s="183"/>
      <c r="C248" s="183"/>
      <c r="D248" s="11" t="s">
        <v>623</v>
      </c>
      <c r="E248" s="11">
        <v>25</v>
      </c>
      <c r="F248" s="11">
        <v>50</v>
      </c>
      <c r="G248" s="11">
        <v>75</v>
      </c>
      <c r="H248" s="117">
        <v>100</v>
      </c>
      <c r="I248" s="11" t="s">
        <v>618</v>
      </c>
      <c r="J248" s="122">
        <v>0</v>
      </c>
    </row>
    <row r="249" spans="1:10" ht="33" x14ac:dyDescent="0.25">
      <c r="A249" s="194"/>
      <c r="B249" s="183"/>
      <c r="C249" s="183"/>
      <c r="D249" s="11" t="s">
        <v>619</v>
      </c>
      <c r="E249" s="11">
        <v>25</v>
      </c>
      <c r="F249" s="11">
        <v>50</v>
      </c>
      <c r="G249" s="11">
        <v>75</v>
      </c>
      <c r="H249" s="117">
        <v>100</v>
      </c>
      <c r="I249" s="11" t="s">
        <v>620</v>
      </c>
      <c r="J249" s="122">
        <v>0</v>
      </c>
    </row>
    <row r="250" spans="1:10" ht="33" x14ac:dyDescent="0.25">
      <c r="A250" s="194"/>
      <c r="B250" s="183"/>
      <c r="C250" s="183"/>
      <c r="D250" s="11" t="s">
        <v>624</v>
      </c>
      <c r="E250" s="11">
        <v>25</v>
      </c>
      <c r="F250" s="11">
        <v>50</v>
      </c>
      <c r="G250" s="11">
        <v>75</v>
      </c>
      <c r="H250" s="117">
        <v>100</v>
      </c>
      <c r="I250" s="11" t="s">
        <v>622</v>
      </c>
      <c r="J250" s="122">
        <v>0</v>
      </c>
    </row>
    <row r="251" spans="1:10" ht="33" x14ac:dyDescent="0.25">
      <c r="A251" s="194"/>
      <c r="B251" s="183"/>
      <c r="C251" s="183" t="s">
        <v>625</v>
      </c>
      <c r="D251" s="11" t="s">
        <v>617</v>
      </c>
      <c r="E251" s="11">
        <v>25</v>
      </c>
      <c r="F251" s="11">
        <v>50</v>
      </c>
      <c r="G251" s="11">
        <v>75</v>
      </c>
      <c r="H251" s="117">
        <v>100</v>
      </c>
      <c r="I251" s="11" t="s">
        <v>618</v>
      </c>
      <c r="J251" s="122">
        <v>0</v>
      </c>
    </row>
    <row r="252" spans="1:10" ht="33" x14ac:dyDescent="0.25">
      <c r="A252" s="194"/>
      <c r="B252" s="183"/>
      <c r="C252" s="183"/>
      <c r="D252" s="11" t="s">
        <v>619</v>
      </c>
      <c r="E252" s="11">
        <v>25</v>
      </c>
      <c r="F252" s="11">
        <v>50</v>
      </c>
      <c r="G252" s="11">
        <v>75</v>
      </c>
      <c r="H252" s="117">
        <v>100</v>
      </c>
      <c r="I252" s="11" t="s">
        <v>620</v>
      </c>
      <c r="J252" s="122">
        <v>0</v>
      </c>
    </row>
    <row r="253" spans="1:10" ht="33" x14ac:dyDescent="0.25">
      <c r="A253" s="194"/>
      <c r="B253" s="183"/>
      <c r="C253" s="183"/>
      <c r="D253" s="11" t="s">
        <v>621</v>
      </c>
      <c r="E253" s="11">
        <v>25</v>
      </c>
      <c r="F253" s="11">
        <v>50</v>
      </c>
      <c r="G253" s="11">
        <v>75</v>
      </c>
      <c r="H253" s="117">
        <v>100</v>
      </c>
      <c r="I253" s="11" t="s">
        <v>622</v>
      </c>
      <c r="J253" s="122">
        <v>0</v>
      </c>
    </row>
    <row r="254" spans="1:10" ht="33" x14ac:dyDescent="0.25">
      <c r="A254" s="194"/>
      <c r="B254" s="183"/>
      <c r="C254" s="183"/>
      <c r="D254" s="11" t="s">
        <v>623</v>
      </c>
      <c r="E254" s="11">
        <v>25</v>
      </c>
      <c r="F254" s="11">
        <v>50</v>
      </c>
      <c r="G254" s="11">
        <v>75</v>
      </c>
      <c r="H254" s="117">
        <v>100</v>
      </c>
      <c r="I254" s="11" t="s">
        <v>618</v>
      </c>
      <c r="J254" s="122">
        <v>0</v>
      </c>
    </row>
    <row r="255" spans="1:10" ht="33" x14ac:dyDescent="0.25">
      <c r="A255" s="194"/>
      <c r="B255" s="183"/>
      <c r="C255" s="183"/>
      <c r="D255" s="11" t="s">
        <v>619</v>
      </c>
      <c r="E255" s="11">
        <v>25</v>
      </c>
      <c r="F255" s="11">
        <v>50</v>
      </c>
      <c r="G255" s="11">
        <v>75</v>
      </c>
      <c r="H255" s="117">
        <v>100</v>
      </c>
      <c r="I255" s="11" t="s">
        <v>620</v>
      </c>
      <c r="J255" s="122">
        <v>0</v>
      </c>
    </row>
    <row r="256" spans="1:10" ht="33" x14ac:dyDescent="0.25">
      <c r="A256" s="194"/>
      <c r="B256" s="183"/>
      <c r="C256" s="183"/>
      <c r="D256" s="11" t="s">
        <v>624</v>
      </c>
      <c r="E256" s="11">
        <v>25</v>
      </c>
      <c r="F256" s="11">
        <v>50</v>
      </c>
      <c r="G256" s="11">
        <v>75</v>
      </c>
      <c r="H256" s="117">
        <v>100</v>
      </c>
      <c r="I256" s="11" t="s">
        <v>622</v>
      </c>
      <c r="J256" s="122">
        <v>0</v>
      </c>
    </row>
    <row r="257" spans="1:10" ht="33" x14ac:dyDescent="0.25">
      <c r="A257" s="194"/>
      <c r="B257" s="183"/>
      <c r="C257" s="183" t="s">
        <v>626</v>
      </c>
      <c r="D257" s="11" t="s">
        <v>617</v>
      </c>
      <c r="E257" s="11">
        <v>25</v>
      </c>
      <c r="F257" s="11">
        <v>50</v>
      </c>
      <c r="G257" s="11">
        <v>75</v>
      </c>
      <c r="H257" s="117">
        <v>100</v>
      </c>
      <c r="I257" s="11" t="s">
        <v>618</v>
      </c>
      <c r="J257" s="122">
        <v>0</v>
      </c>
    </row>
    <row r="258" spans="1:10" ht="33" x14ac:dyDescent="0.25">
      <c r="A258" s="194"/>
      <c r="B258" s="183"/>
      <c r="C258" s="183"/>
      <c r="D258" s="11" t="s">
        <v>619</v>
      </c>
      <c r="E258" s="11">
        <v>25</v>
      </c>
      <c r="F258" s="11">
        <v>50</v>
      </c>
      <c r="G258" s="11">
        <v>75</v>
      </c>
      <c r="H258" s="117">
        <v>100</v>
      </c>
      <c r="I258" s="11" t="s">
        <v>620</v>
      </c>
      <c r="J258" s="122">
        <v>0</v>
      </c>
    </row>
    <row r="259" spans="1:10" ht="33" x14ac:dyDescent="0.25">
      <c r="A259" s="194"/>
      <c r="B259" s="183"/>
      <c r="C259" s="183"/>
      <c r="D259" s="11" t="s">
        <v>621</v>
      </c>
      <c r="E259" s="11">
        <v>25</v>
      </c>
      <c r="F259" s="11">
        <v>50</v>
      </c>
      <c r="G259" s="11">
        <v>75</v>
      </c>
      <c r="H259" s="117">
        <v>100</v>
      </c>
      <c r="I259" s="11" t="s">
        <v>622</v>
      </c>
      <c r="J259" s="122">
        <v>0</v>
      </c>
    </row>
    <row r="260" spans="1:10" ht="33" x14ac:dyDescent="0.25">
      <c r="A260" s="194"/>
      <c r="B260" s="183"/>
      <c r="C260" s="183"/>
      <c r="D260" s="11" t="s">
        <v>623</v>
      </c>
      <c r="E260" s="11">
        <v>25</v>
      </c>
      <c r="F260" s="11">
        <v>50</v>
      </c>
      <c r="G260" s="11">
        <v>75</v>
      </c>
      <c r="H260" s="117">
        <v>100</v>
      </c>
      <c r="I260" s="11" t="s">
        <v>618</v>
      </c>
      <c r="J260" s="122">
        <v>0</v>
      </c>
    </row>
    <row r="261" spans="1:10" ht="33" x14ac:dyDescent="0.25">
      <c r="A261" s="194"/>
      <c r="B261" s="183"/>
      <c r="C261" s="183"/>
      <c r="D261" s="11" t="s">
        <v>619</v>
      </c>
      <c r="E261" s="11">
        <v>25</v>
      </c>
      <c r="F261" s="11">
        <v>50</v>
      </c>
      <c r="G261" s="11">
        <v>75</v>
      </c>
      <c r="H261" s="117">
        <v>100</v>
      </c>
      <c r="I261" s="11" t="s">
        <v>620</v>
      </c>
      <c r="J261" s="122">
        <v>0</v>
      </c>
    </row>
    <row r="262" spans="1:10" ht="33" x14ac:dyDescent="0.25">
      <c r="A262" s="194"/>
      <c r="B262" s="183"/>
      <c r="C262" s="183"/>
      <c r="D262" s="11" t="s">
        <v>624</v>
      </c>
      <c r="E262" s="11">
        <v>25</v>
      </c>
      <c r="F262" s="11">
        <v>50</v>
      </c>
      <c r="G262" s="11">
        <v>75</v>
      </c>
      <c r="H262" s="117">
        <v>100</v>
      </c>
      <c r="I262" s="11" t="s">
        <v>622</v>
      </c>
      <c r="J262" s="122">
        <v>0</v>
      </c>
    </row>
    <row r="263" spans="1:10" ht="99" x14ac:dyDescent="0.25">
      <c r="A263" s="162" t="s">
        <v>1165</v>
      </c>
      <c r="B263" s="116" t="s">
        <v>627</v>
      </c>
      <c r="C263" s="116" t="s">
        <v>628</v>
      </c>
      <c r="D263" s="116" t="s">
        <v>629</v>
      </c>
      <c r="E263" s="116">
        <v>25</v>
      </c>
      <c r="F263" s="116">
        <v>100</v>
      </c>
      <c r="G263" s="116">
        <v>150</v>
      </c>
      <c r="H263" s="116">
        <v>200</v>
      </c>
      <c r="I263" s="116" t="s">
        <v>630</v>
      </c>
      <c r="J263" s="28">
        <v>80000</v>
      </c>
    </row>
    <row r="264" spans="1:10" ht="82.5" x14ac:dyDescent="0.25">
      <c r="A264" s="162"/>
      <c r="B264" s="116" t="s">
        <v>627</v>
      </c>
      <c r="C264" s="116" t="s">
        <v>631</v>
      </c>
      <c r="D264" s="116" t="s">
        <v>632</v>
      </c>
      <c r="E264" s="19">
        <v>0.15</v>
      </c>
      <c r="F264" s="19">
        <v>0.2</v>
      </c>
      <c r="G264" s="19">
        <v>0.3</v>
      </c>
      <c r="H264" s="19">
        <v>0.4</v>
      </c>
      <c r="I264" s="116" t="s">
        <v>633</v>
      </c>
      <c r="J264" s="122">
        <v>0</v>
      </c>
    </row>
    <row r="265" spans="1:10" ht="99" x14ac:dyDescent="0.25">
      <c r="A265" s="162"/>
      <c r="B265" s="116" t="s">
        <v>627</v>
      </c>
      <c r="C265" s="116" t="s">
        <v>634</v>
      </c>
      <c r="D265" s="116" t="s">
        <v>635</v>
      </c>
      <c r="E265" s="116">
        <v>10</v>
      </c>
      <c r="F265" s="116">
        <v>20</v>
      </c>
      <c r="G265" s="116">
        <v>30</v>
      </c>
      <c r="H265" s="116">
        <v>40</v>
      </c>
      <c r="I265" s="116" t="s">
        <v>1437</v>
      </c>
      <c r="J265" s="28">
        <v>40000</v>
      </c>
    </row>
    <row r="266" spans="1:10" ht="33" x14ac:dyDescent="0.25">
      <c r="A266" s="159" t="s">
        <v>734</v>
      </c>
      <c r="B266" s="146" t="s">
        <v>734</v>
      </c>
      <c r="C266" s="146" t="s">
        <v>735</v>
      </c>
      <c r="D266" s="115" t="s">
        <v>736</v>
      </c>
      <c r="E266" s="115">
        <v>100</v>
      </c>
      <c r="F266" s="115">
        <v>100</v>
      </c>
      <c r="G266" s="115">
        <v>0</v>
      </c>
      <c r="H266" s="115">
        <v>0</v>
      </c>
      <c r="I266" s="115" t="s">
        <v>734</v>
      </c>
      <c r="J266" s="122">
        <v>0</v>
      </c>
    </row>
    <row r="267" spans="1:10" ht="33" x14ac:dyDescent="0.25">
      <c r="A267" s="159"/>
      <c r="B267" s="146"/>
      <c r="C267" s="146"/>
      <c r="D267" s="115" t="s">
        <v>737</v>
      </c>
      <c r="E267" s="115">
        <v>100</v>
      </c>
      <c r="F267" s="115">
        <v>100</v>
      </c>
      <c r="G267" s="115">
        <v>0</v>
      </c>
      <c r="H267" s="115">
        <v>0</v>
      </c>
      <c r="I267" s="115" t="s">
        <v>734</v>
      </c>
      <c r="J267" s="122">
        <v>0</v>
      </c>
    </row>
    <row r="268" spans="1:10" ht="33" x14ac:dyDescent="0.25">
      <c r="A268" s="159"/>
      <c r="B268" s="146"/>
      <c r="C268" s="146"/>
      <c r="D268" s="115" t="s">
        <v>738</v>
      </c>
      <c r="E268" s="115">
        <v>100</v>
      </c>
      <c r="F268" s="115">
        <v>100</v>
      </c>
      <c r="G268" s="115">
        <v>0</v>
      </c>
      <c r="H268" s="115">
        <v>0</v>
      </c>
      <c r="I268" s="115" t="s">
        <v>734</v>
      </c>
      <c r="J268" s="122">
        <v>0</v>
      </c>
    </row>
    <row r="269" spans="1:10" ht="33" x14ac:dyDescent="0.25">
      <c r="A269" s="159"/>
      <c r="B269" s="146"/>
      <c r="C269" s="146"/>
      <c r="D269" s="115" t="s">
        <v>739</v>
      </c>
      <c r="E269" s="115">
        <v>1</v>
      </c>
      <c r="F269" s="115">
        <v>0</v>
      </c>
      <c r="G269" s="115">
        <v>0</v>
      </c>
      <c r="H269" s="115">
        <v>0</v>
      </c>
      <c r="I269" s="115" t="s">
        <v>734</v>
      </c>
      <c r="J269" s="122">
        <v>0</v>
      </c>
    </row>
    <row r="270" spans="1:10" ht="49.5" x14ac:dyDescent="0.25">
      <c r="A270" s="162" t="s">
        <v>740</v>
      </c>
      <c r="B270" s="145" t="s">
        <v>741</v>
      </c>
      <c r="C270" s="15" t="s">
        <v>742</v>
      </c>
      <c r="D270" s="184" t="s">
        <v>743</v>
      </c>
      <c r="E270" s="15" t="s">
        <v>270</v>
      </c>
      <c r="F270" s="15" t="s">
        <v>270</v>
      </c>
      <c r="G270" s="15" t="s">
        <v>270</v>
      </c>
      <c r="H270" s="15" t="s">
        <v>270</v>
      </c>
      <c r="I270" s="116" t="s">
        <v>744</v>
      </c>
      <c r="J270" s="122">
        <v>0</v>
      </c>
    </row>
    <row r="271" spans="1:10" ht="49.5" x14ac:dyDescent="0.25">
      <c r="A271" s="162"/>
      <c r="B271" s="145"/>
      <c r="C271" s="15" t="s">
        <v>745</v>
      </c>
      <c r="D271" s="184" t="s">
        <v>746</v>
      </c>
      <c r="E271" s="15" t="s">
        <v>270</v>
      </c>
      <c r="F271" s="15" t="s">
        <v>270</v>
      </c>
      <c r="G271" s="15" t="s">
        <v>270</v>
      </c>
      <c r="H271" s="15" t="s">
        <v>270</v>
      </c>
      <c r="I271" s="116" t="s">
        <v>744</v>
      </c>
      <c r="J271" s="122">
        <v>0</v>
      </c>
    </row>
    <row r="272" spans="1:10" ht="49.5" x14ac:dyDescent="0.25">
      <c r="A272" s="162"/>
      <c r="B272" s="145" t="s">
        <v>747</v>
      </c>
      <c r="C272" s="187" t="s">
        <v>748</v>
      </c>
      <c r="D272" s="184" t="s">
        <v>749</v>
      </c>
      <c r="E272" s="15" t="s">
        <v>270</v>
      </c>
      <c r="F272" s="15" t="s">
        <v>270</v>
      </c>
      <c r="G272" s="15" t="s">
        <v>270</v>
      </c>
      <c r="H272" s="15" t="s">
        <v>270</v>
      </c>
      <c r="I272" s="116" t="s">
        <v>744</v>
      </c>
      <c r="J272" s="122">
        <v>0</v>
      </c>
    </row>
    <row r="273" spans="1:10" ht="49.5" x14ac:dyDescent="0.25">
      <c r="A273" s="162"/>
      <c r="B273" s="145"/>
      <c r="C273" s="145"/>
      <c r="D273" s="184" t="s">
        <v>750</v>
      </c>
      <c r="E273" s="15" t="s">
        <v>270</v>
      </c>
      <c r="F273" s="15" t="s">
        <v>270</v>
      </c>
      <c r="G273" s="15" t="s">
        <v>270</v>
      </c>
      <c r="H273" s="15" t="s">
        <v>270</v>
      </c>
      <c r="I273" s="116" t="s">
        <v>744</v>
      </c>
      <c r="J273" s="122">
        <v>0</v>
      </c>
    </row>
    <row r="274" spans="1:10" ht="49.5" x14ac:dyDescent="0.25">
      <c r="A274" s="162"/>
      <c r="B274" s="145"/>
      <c r="C274" s="145"/>
      <c r="D274" s="184" t="s">
        <v>751</v>
      </c>
      <c r="E274" s="15" t="s">
        <v>270</v>
      </c>
      <c r="F274" s="15" t="s">
        <v>270</v>
      </c>
      <c r="G274" s="15" t="s">
        <v>270</v>
      </c>
      <c r="H274" s="15" t="s">
        <v>270</v>
      </c>
      <c r="I274" s="116" t="s">
        <v>744</v>
      </c>
      <c r="J274" s="122">
        <v>0</v>
      </c>
    </row>
    <row r="275" spans="1:10" ht="49.5" x14ac:dyDescent="0.25">
      <c r="A275" s="162"/>
      <c r="B275" s="145"/>
      <c r="C275" s="187" t="s">
        <v>752</v>
      </c>
      <c r="D275" s="15" t="s">
        <v>753</v>
      </c>
      <c r="E275" s="15" t="s">
        <v>270</v>
      </c>
      <c r="F275" s="15" t="s">
        <v>270</v>
      </c>
      <c r="G275" s="15" t="s">
        <v>270</v>
      </c>
      <c r="H275" s="15" t="s">
        <v>270</v>
      </c>
      <c r="I275" s="116" t="s">
        <v>744</v>
      </c>
      <c r="J275" s="122">
        <v>0</v>
      </c>
    </row>
    <row r="276" spans="1:10" ht="49.5" x14ac:dyDescent="0.25">
      <c r="A276" s="162"/>
      <c r="B276" s="145"/>
      <c r="C276" s="145"/>
      <c r="D276" s="15" t="s">
        <v>754</v>
      </c>
      <c r="E276" s="15" t="s">
        <v>270</v>
      </c>
      <c r="F276" s="15" t="s">
        <v>270</v>
      </c>
      <c r="G276" s="15" t="s">
        <v>270</v>
      </c>
      <c r="H276" s="15" t="s">
        <v>270</v>
      </c>
      <c r="I276" s="116" t="s">
        <v>744</v>
      </c>
      <c r="J276" s="122">
        <v>0</v>
      </c>
    </row>
    <row r="277" spans="1:10" ht="49.5" x14ac:dyDescent="0.25">
      <c r="A277" s="162"/>
      <c r="B277" s="145"/>
      <c r="C277" s="145"/>
      <c r="D277" s="15" t="s">
        <v>755</v>
      </c>
      <c r="E277" s="15" t="s">
        <v>270</v>
      </c>
      <c r="F277" s="15" t="s">
        <v>270</v>
      </c>
      <c r="G277" s="15" t="s">
        <v>270</v>
      </c>
      <c r="H277" s="15" t="s">
        <v>270</v>
      </c>
      <c r="I277" s="116" t="s">
        <v>744</v>
      </c>
      <c r="J277" s="122">
        <v>0</v>
      </c>
    </row>
    <row r="278" spans="1:10" ht="49.5" x14ac:dyDescent="0.25">
      <c r="A278" s="162"/>
      <c r="B278" s="145" t="s">
        <v>756</v>
      </c>
      <c r="C278" s="187" t="s">
        <v>757</v>
      </c>
      <c r="D278" s="15" t="s">
        <v>758</v>
      </c>
      <c r="E278" s="15" t="s">
        <v>270</v>
      </c>
      <c r="F278" s="15" t="s">
        <v>270</v>
      </c>
      <c r="G278" s="15" t="s">
        <v>270</v>
      </c>
      <c r="H278" s="15" t="s">
        <v>270</v>
      </c>
      <c r="I278" s="116" t="s">
        <v>744</v>
      </c>
      <c r="J278" s="122">
        <v>0</v>
      </c>
    </row>
    <row r="279" spans="1:10" ht="49.5" x14ac:dyDescent="0.25">
      <c r="A279" s="162"/>
      <c r="B279" s="145"/>
      <c r="C279" s="145"/>
      <c r="D279" s="15" t="s">
        <v>759</v>
      </c>
      <c r="E279" s="15" t="s">
        <v>270</v>
      </c>
      <c r="F279" s="15" t="s">
        <v>270</v>
      </c>
      <c r="G279" s="15" t="s">
        <v>270</v>
      </c>
      <c r="H279" s="15" t="s">
        <v>270</v>
      </c>
      <c r="I279" s="116" t="s">
        <v>744</v>
      </c>
      <c r="J279" s="122">
        <v>0</v>
      </c>
    </row>
    <row r="280" spans="1:10" ht="49.5" x14ac:dyDescent="0.25">
      <c r="A280" s="162"/>
      <c r="B280" s="145"/>
      <c r="C280" s="145"/>
      <c r="D280" s="15" t="s">
        <v>760</v>
      </c>
      <c r="E280" s="15" t="s">
        <v>270</v>
      </c>
      <c r="F280" s="15" t="s">
        <v>270</v>
      </c>
      <c r="G280" s="15" t="s">
        <v>270</v>
      </c>
      <c r="H280" s="15" t="s">
        <v>270</v>
      </c>
      <c r="I280" s="116" t="s">
        <v>744</v>
      </c>
      <c r="J280" s="122">
        <v>0</v>
      </c>
    </row>
    <row r="281" spans="1:10" ht="49.5" x14ac:dyDescent="0.25">
      <c r="A281" s="162"/>
      <c r="B281" s="145"/>
      <c r="C281" s="187" t="s">
        <v>761</v>
      </c>
      <c r="D281" s="15" t="s">
        <v>753</v>
      </c>
      <c r="E281" s="15" t="s">
        <v>270</v>
      </c>
      <c r="F281" s="15" t="s">
        <v>270</v>
      </c>
      <c r="G281" s="15" t="s">
        <v>270</v>
      </c>
      <c r="H281" s="15" t="s">
        <v>270</v>
      </c>
      <c r="I281" s="116" t="s">
        <v>744</v>
      </c>
      <c r="J281" s="122">
        <v>0</v>
      </c>
    </row>
    <row r="282" spans="1:10" ht="49.5" x14ac:dyDescent="0.25">
      <c r="A282" s="162"/>
      <c r="B282" s="145"/>
      <c r="C282" s="145"/>
      <c r="D282" s="15" t="s">
        <v>754</v>
      </c>
      <c r="E282" s="15" t="s">
        <v>270</v>
      </c>
      <c r="F282" s="15" t="s">
        <v>270</v>
      </c>
      <c r="G282" s="15" t="s">
        <v>270</v>
      </c>
      <c r="H282" s="15" t="s">
        <v>270</v>
      </c>
      <c r="I282" s="116" t="s">
        <v>744</v>
      </c>
      <c r="J282" s="122">
        <v>0</v>
      </c>
    </row>
    <row r="283" spans="1:10" ht="49.5" x14ac:dyDescent="0.25">
      <c r="A283" s="162"/>
      <c r="B283" s="145"/>
      <c r="C283" s="145"/>
      <c r="D283" s="15" t="s">
        <v>755</v>
      </c>
      <c r="E283" s="15" t="s">
        <v>270</v>
      </c>
      <c r="F283" s="15" t="s">
        <v>270</v>
      </c>
      <c r="G283" s="15" t="s">
        <v>270</v>
      </c>
      <c r="H283" s="15" t="s">
        <v>270</v>
      </c>
      <c r="I283" s="116" t="s">
        <v>744</v>
      </c>
      <c r="J283" s="122">
        <v>0</v>
      </c>
    </row>
    <row r="284" spans="1:10" ht="49.5" x14ac:dyDescent="0.25">
      <c r="A284" s="162"/>
      <c r="B284" s="145" t="s">
        <v>762</v>
      </c>
      <c r="C284" s="187" t="s">
        <v>763</v>
      </c>
      <c r="D284" s="15" t="s">
        <v>764</v>
      </c>
      <c r="E284" s="15" t="s">
        <v>270</v>
      </c>
      <c r="F284" s="15" t="s">
        <v>270</v>
      </c>
      <c r="G284" s="15" t="s">
        <v>270</v>
      </c>
      <c r="H284" s="15" t="s">
        <v>270</v>
      </c>
      <c r="I284" s="116" t="s">
        <v>744</v>
      </c>
      <c r="J284" s="122">
        <v>0</v>
      </c>
    </row>
    <row r="285" spans="1:10" ht="49.5" x14ac:dyDescent="0.25">
      <c r="A285" s="162"/>
      <c r="B285" s="145"/>
      <c r="C285" s="145"/>
      <c r="D285" s="15" t="s">
        <v>765</v>
      </c>
      <c r="E285" s="15" t="s">
        <v>270</v>
      </c>
      <c r="F285" s="15" t="s">
        <v>270</v>
      </c>
      <c r="G285" s="15" t="s">
        <v>270</v>
      </c>
      <c r="H285" s="15" t="s">
        <v>270</v>
      </c>
      <c r="I285" s="116" t="s">
        <v>744</v>
      </c>
      <c r="J285" s="122">
        <v>0</v>
      </c>
    </row>
    <row r="286" spans="1:10" ht="49.5" x14ac:dyDescent="0.25">
      <c r="A286" s="162"/>
      <c r="B286" s="145"/>
      <c r="C286" s="145"/>
      <c r="D286" s="15" t="s">
        <v>766</v>
      </c>
      <c r="E286" s="15" t="s">
        <v>270</v>
      </c>
      <c r="F286" s="15" t="s">
        <v>270</v>
      </c>
      <c r="G286" s="15" t="s">
        <v>270</v>
      </c>
      <c r="H286" s="15" t="s">
        <v>270</v>
      </c>
      <c r="I286" s="116" t="s">
        <v>744</v>
      </c>
      <c r="J286" s="122">
        <v>0</v>
      </c>
    </row>
    <row r="287" spans="1:10" ht="49.5" x14ac:dyDescent="0.25">
      <c r="A287" s="162"/>
      <c r="B287" s="145"/>
      <c r="C287" s="187" t="s">
        <v>767</v>
      </c>
      <c r="D287" s="15" t="s">
        <v>768</v>
      </c>
      <c r="E287" s="15" t="s">
        <v>270</v>
      </c>
      <c r="F287" s="15" t="s">
        <v>270</v>
      </c>
      <c r="G287" s="15" t="s">
        <v>270</v>
      </c>
      <c r="H287" s="15" t="s">
        <v>270</v>
      </c>
      <c r="I287" s="116" t="s">
        <v>744</v>
      </c>
      <c r="J287" s="122">
        <v>0</v>
      </c>
    </row>
    <row r="288" spans="1:10" ht="49.5" x14ac:dyDescent="0.25">
      <c r="A288" s="162"/>
      <c r="B288" s="145"/>
      <c r="C288" s="145"/>
      <c r="D288" s="15" t="s">
        <v>769</v>
      </c>
      <c r="E288" s="15" t="s">
        <v>270</v>
      </c>
      <c r="F288" s="15" t="s">
        <v>270</v>
      </c>
      <c r="G288" s="15" t="s">
        <v>270</v>
      </c>
      <c r="H288" s="15" t="s">
        <v>270</v>
      </c>
      <c r="I288" s="116" t="s">
        <v>744</v>
      </c>
      <c r="J288" s="122">
        <v>0</v>
      </c>
    </row>
    <row r="289" spans="1:14" ht="49.5" x14ac:dyDescent="0.25">
      <c r="A289" s="162"/>
      <c r="B289" s="145"/>
      <c r="C289" s="145"/>
      <c r="D289" s="15" t="s">
        <v>770</v>
      </c>
      <c r="E289" s="15" t="s">
        <v>270</v>
      </c>
      <c r="F289" s="15" t="s">
        <v>270</v>
      </c>
      <c r="G289" s="15" t="s">
        <v>270</v>
      </c>
      <c r="H289" s="15" t="s">
        <v>270</v>
      </c>
      <c r="I289" s="116" t="s">
        <v>744</v>
      </c>
      <c r="J289" s="122">
        <v>0</v>
      </c>
    </row>
    <row r="290" spans="1:14" ht="49.5" x14ac:dyDescent="0.25">
      <c r="A290" s="162"/>
      <c r="B290" s="145" t="s">
        <v>771</v>
      </c>
      <c r="C290" s="187" t="s">
        <v>772</v>
      </c>
      <c r="D290" s="15" t="s">
        <v>773</v>
      </c>
      <c r="E290" s="15" t="s">
        <v>270</v>
      </c>
      <c r="F290" s="15" t="s">
        <v>270</v>
      </c>
      <c r="G290" s="15" t="s">
        <v>270</v>
      </c>
      <c r="H290" s="15" t="s">
        <v>270</v>
      </c>
      <c r="I290" s="116" t="s">
        <v>774</v>
      </c>
      <c r="J290" s="122">
        <v>0</v>
      </c>
    </row>
    <row r="291" spans="1:14" ht="49.5" x14ac:dyDescent="0.25">
      <c r="A291" s="162"/>
      <c r="B291" s="145"/>
      <c r="C291" s="145"/>
      <c r="D291" s="15" t="s">
        <v>775</v>
      </c>
      <c r="E291" s="15" t="s">
        <v>270</v>
      </c>
      <c r="F291" s="15" t="s">
        <v>270</v>
      </c>
      <c r="G291" s="15" t="s">
        <v>270</v>
      </c>
      <c r="H291" s="15" t="s">
        <v>270</v>
      </c>
      <c r="I291" s="116" t="s">
        <v>774</v>
      </c>
      <c r="J291" s="122">
        <v>0</v>
      </c>
    </row>
    <row r="292" spans="1:14" ht="66" x14ac:dyDescent="0.25">
      <c r="A292" s="162"/>
      <c r="B292" s="145"/>
      <c r="C292" s="145"/>
      <c r="D292" s="15" t="s">
        <v>776</v>
      </c>
      <c r="E292" s="15" t="s">
        <v>270</v>
      </c>
      <c r="F292" s="15" t="s">
        <v>270</v>
      </c>
      <c r="G292" s="15" t="s">
        <v>270</v>
      </c>
      <c r="H292" s="15" t="s">
        <v>270</v>
      </c>
      <c r="I292" s="116" t="s">
        <v>774</v>
      </c>
      <c r="J292" s="122">
        <v>0</v>
      </c>
    </row>
    <row r="293" spans="1:14" ht="49.5" x14ac:dyDescent="0.25">
      <c r="A293" s="162"/>
      <c r="B293" s="145"/>
      <c r="C293" s="187" t="s">
        <v>777</v>
      </c>
      <c r="D293" s="15" t="s">
        <v>778</v>
      </c>
      <c r="E293" s="15" t="s">
        <v>270</v>
      </c>
      <c r="F293" s="15" t="s">
        <v>270</v>
      </c>
      <c r="G293" s="15" t="s">
        <v>270</v>
      </c>
      <c r="H293" s="15" t="s">
        <v>270</v>
      </c>
      <c r="I293" s="116" t="s">
        <v>774</v>
      </c>
      <c r="J293" s="122">
        <v>0</v>
      </c>
    </row>
    <row r="294" spans="1:14" ht="49.5" x14ac:dyDescent="0.25">
      <c r="A294" s="162"/>
      <c r="B294" s="145"/>
      <c r="C294" s="145"/>
      <c r="D294" s="15" t="s">
        <v>779</v>
      </c>
      <c r="E294" s="15" t="s">
        <v>270</v>
      </c>
      <c r="F294" s="15" t="s">
        <v>270</v>
      </c>
      <c r="G294" s="15" t="s">
        <v>270</v>
      </c>
      <c r="H294" s="15" t="s">
        <v>270</v>
      </c>
      <c r="I294" s="116" t="s">
        <v>774</v>
      </c>
      <c r="J294" s="122">
        <v>0</v>
      </c>
    </row>
    <row r="295" spans="1:14" ht="49.5" x14ac:dyDescent="0.25">
      <c r="A295" s="162"/>
      <c r="B295" s="145"/>
      <c r="C295" s="145"/>
      <c r="D295" s="15" t="s">
        <v>780</v>
      </c>
      <c r="E295" s="15" t="s">
        <v>270</v>
      </c>
      <c r="F295" s="15" t="s">
        <v>270</v>
      </c>
      <c r="G295" s="15" t="s">
        <v>270</v>
      </c>
      <c r="H295" s="15" t="s">
        <v>270</v>
      </c>
      <c r="I295" s="116" t="s">
        <v>774</v>
      </c>
      <c r="J295" s="122">
        <v>0</v>
      </c>
    </row>
    <row r="296" spans="1:14" ht="49.5" x14ac:dyDescent="0.25">
      <c r="A296" s="162"/>
      <c r="B296" s="116" t="s">
        <v>781</v>
      </c>
      <c r="C296" s="15" t="s">
        <v>782</v>
      </c>
      <c r="D296" s="15" t="s">
        <v>783</v>
      </c>
      <c r="E296" s="15" t="s">
        <v>270</v>
      </c>
      <c r="F296" s="15" t="s">
        <v>270</v>
      </c>
      <c r="G296" s="15" t="s">
        <v>270</v>
      </c>
      <c r="H296" s="15" t="s">
        <v>270</v>
      </c>
      <c r="I296" s="116" t="s">
        <v>784</v>
      </c>
      <c r="J296" s="122">
        <v>0</v>
      </c>
    </row>
    <row r="297" spans="1:14" ht="33" x14ac:dyDescent="0.3">
      <c r="A297" s="162" t="s">
        <v>1265</v>
      </c>
      <c r="B297" s="145" t="s">
        <v>1266</v>
      </c>
      <c r="C297" s="145" t="s">
        <v>1267</v>
      </c>
      <c r="D297" s="96" t="s">
        <v>1269</v>
      </c>
      <c r="E297" s="56">
        <v>20</v>
      </c>
      <c r="F297" s="96">
        <v>0</v>
      </c>
      <c r="G297" s="96">
        <v>0</v>
      </c>
      <c r="H297" s="96">
        <v>0</v>
      </c>
      <c r="I297" s="96" t="s">
        <v>1268</v>
      </c>
      <c r="J297" s="195">
        <v>5000000</v>
      </c>
      <c r="K297" s="54"/>
      <c r="L297" s="53"/>
      <c r="M297" s="53"/>
      <c r="N297" s="53"/>
    </row>
    <row r="298" spans="1:14" ht="33" x14ac:dyDescent="0.3">
      <c r="A298" s="162"/>
      <c r="B298" s="145"/>
      <c r="C298" s="145"/>
      <c r="D298" s="96" t="s">
        <v>1270</v>
      </c>
      <c r="E298" s="57">
        <v>1850</v>
      </c>
      <c r="F298" s="96">
        <v>0</v>
      </c>
      <c r="G298" s="96">
        <v>0</v>
      </c>
      <c r="H298" s="96">
        <v>0</v>
      </c>
      <c r="I298" s="96" t="s">
        <v>1268</v>
      </c>
      <c r="J298" s="195">
        <v>10000000</v>
      </c>
      <c r="K298" s="55"/>
      <c r="L298" s="53"/>
      <c r="M298" s="53"/>
      <c r="N298" s="53"/>
    </row>
    <row r="299" spans="1:14" ht="33" x14ac:dyDescent="0.3">
      <c r="A299" s="162"/>
      <c r="B299" s="145"/>
      <c r="C299" s="145"/>
      <c r="D299" s="96" t="s">
        <v>1271</v>
      </c>
      <c r="E299" s="56">
        <v>16</v>
      </c>
      <c r="F299" s="96">
        <v>0</v>
      </c>
      <c r="G299" s="96">
        <v>0</v>
      </c>
      <c r="H299" s="96">
        <v>0</v>
      </c>
      <c r="I299" s="96" t="s">
        <v>1268</v>
      </c>
      <c r="J299" s="122">
        <v>0</v>
      </c>
      <c r="K299" s="54"/>
      <c r="L299" s="53"/>
      <c r="M299" s="53"/>
      <c r="N299" s="53"/>
    </row>
    <row r="300" spans="1:14" ht="33" x14ac:dyDescent="0.3">
      <c r="A300" s="162"/>
      <c r="B300" s="145"/>
      <c r="C300" s="145"/>
      <c r="D300" s="96" t="s">
        <v>1272</v>
      </c>
      <c r="E300" s="56">
        <v>100</v>
      </c>
      <c r="F300" s="96">
        <v>0</v>
      </c>
      <c r="G300" s="96">
        <v>0</v>
      </c>
      <c r="H300" s="96">
        <v>0</v>
      </c>
      <c r="I300" s="96" t="s">
        <v>1268</v>
      </c>
      <c r="J300" s="122">
        <v>0</v>
      </c>
      <c r="K300" s="54"/>
      <c r="L300" s="53"/>
      <c r="M300" s="53"/>
      <c r="N300" s="53"/>
    </row>
    <row r="301" spans="1:14" ht="33" x14ac:dyDescent="0.3">
      <c r="A301" s="162"/>
      <c r="B301" s="145"/>
      <c r="C301" s="145"/>
      <c r="D301" s="96" t="s">
        <v>1273</v>
      </c>
      <c r="E301" s="56">
        <v>16</v>
      </c>
      <c r="F301" s="96">
        <v>0</v>
      </c>
      <c r="G301" s="96">
        <v>0</v>
      </c>
      <c r="H301" s="96">
        <v>0</v>
      </c>
      <c r="I301" s="96" t="s">
        <v>1268</v>
      </c>
      <c r="J301" s="122">
        <v>0</v>
      </c>
      <c r="K301" s="54"/>
      <c r="L301" s="53"/>
      <c r="M301" s="53"/>
      <c r="N301" s="53"/>
    </row>
    <row r="302" spans="1:14" ht="49.5" x14ac:dyDescent="0.3">
      <c r="A302" s="162"/>
      <c r="B302" s="145"/>
      <c r="C302" s="145"/>
      <c r="D302" s="96" t="s">
        <v>1274</v>
      </c>
      <c r="E302" s="58">
        <v>85</v>
      </c>
      <c r="F302" s="96">
        <v>0</v>
      </c>
      <c r="G302" s="96">
        <v>0</v>
      </c>
      <c r="H302" s="96">
        <v>0</v>
      </c>
      <c r="I302" s="96" t="s">
        <v>1268</v>
      </c>
      <c r="J302" s="195">
        <v>5000000</v>
      </c>
      <c r="K302" s="55"/>
      <c r="L302" s="53"/>
      <c r="M302" s="53"/>
      <c r="N302" s="53"/>
    </row>
    <row r="303" spans="1:14" ht="16.5" customHeight="1" x14ac:dyDescent="0.25">
      <c r="A303" s="196" t="s">
        <v>785</v>
      </c>
      <c r="B303" s="197" t="s">
        <v>786</v>
      </c>
      <c r="C303" s="197" t="s">
        <v>787</v>
      </c>
      <c r="D303" s="181" t="s">
        <v>788</v>
      </c>
      <c r="E303" s="19">
        <v>1</v>
      </c>
      <c r="F303" s="19">
        <v>1</v>
      </c>
      <c r="G303" s="19">
        <v>1</v>
      </c>
      <c r="H303" s="19">
        <v>1</v>
      </c>
      <c r="I303" s="181" t="s">
        <v>785</v>
      </c>
      <c r="J303" s="122">
        <v>0</v>
      </c>
    </row>
    <row r="304" spans="1:14" ht="49.5" x14ac:dyDescent="0.25">
      <c r="A304" s="196"/>
      <c r="B304" s="197"/>
      <c r="C304" s="197"/>
      <c r="D304" s="181" t="s">
        <v>789</v>
      </c>
      <c r="E304" s="19">
        <v>1</v>
      </c>
      <c r="F304" s="19">
        <v>1</v>
      </c>
      <c r="G304" s="19">
        <v>1</v>
      </c>
      <c r="H304" s="19">
        <v>1</v>
      </c>
      <c r="I304" s="181" t="s">
        <v>785</v>
      </c>
      <c r="J304" s="122">
        <v>0</v>
      </c>
    </row>
    <row r="305" spans="1:10" ht="49.5" x14ac:dyDescent="0.25">
      <c r="A305" s="196"/>
      <c r="B305" s="198" t="s">
        <v>786</v>
      </c>
      <c r="C305" s="198" t="s">
        <v>790</v>
      </c>
      <c r="D305" s="198" t="s">
        <v>788</v>
      </c>
      <c r="E305" s="19">
        <v>1</v>
      </c>
      <c r="F305" s="19">
        <v>1</v>
      </c>
      <c r="G305" s="19">
        <v>1</v>
      </c>
      <c r="H305" s="19">
        <v>1</v>
      </c>
      <c r="I305" s="181" t="s">
        <v>785</v>
      </c>
      <c r="J305" s="122">
        <v>0</v>
      </c>
    </row>
    <row r="306" spans="1:10" ht="49.5" x14ac:dyDescent="0.25">
      <c r="A306" s="196"/>
      <c r="B306" s="181" t="s">
        <v>786</v>
      </c>
      <c r="C306" s="181" t="s">
        <v>791</v>
      </c>
      <c r="D306" s="181" t="s">
        <v>788</v>
      </c>
      <c r="E306" s="19">
        <v>1</v>
      </c>
      <c r="F306" s="19">
        <v>1</v>
      </c>
      <c r="G306" s="19">
        <v>1</v>
      </c>
      <c r="H306" s="19">
        <v>1</v>
      </c>
      <c r="I306" s="181" t="s">
        <v>785</v>
      </c>
      <c r="J306" s="122">
        <v>0</v>
      </c>
    </row>
    <row r="307" spans="1:10" ht="49.5" x14ac:dyDescent="0.25">
      <c r="A307" s="196"/>
      <c r="B307" s="198" t="s">
        <v>792</v>
      </c>
      <c r="C307" s="198" t="s">
        <v>793</v>
      </c>
      <c r="D307" s="198" t="s">
        <v>788</v>
      </c>
      <c r="E307" s="19">
        <v>1</v>
      </c>
      <c r="F307" s="19">
        <v>1</v>
      </c>
      <c r="G307" s="19">
        <v>1</v>
      </c>
      <c r="H307" s="19">
        <v>1</v>
      </c>
      <c r="I307" s="181" t="s">
        <v>785</v>
      </c>
      <c r="J307" s="122">
        <v>0</v>
      </c>
    </row>
    <row r="308" spans="1:10" ht="49.5" x14ac:dyDescent="0.25">
      <c r="A308" s="196"/>
      <c r="B308" s="181" t="s">
        <v>794</v>
      </c>
      <c r="C308" s="181" t="s">
        <v>795</v>
      </c>
      <c r="D308" s="113" t="s">
        <v>796</v>
      </c>
      <c r="E308" s="19">
        <v>1</v>
      </c>
      <c r="F308" s="19">
        <v>1</v>
      </c>
      <c r="G308" s="19">
        <v>1</v>
      </c>
      <c r="H308" s="19">
        <v>1</v>
      </c>
      <c r="I308" s="181" t="s">
        <v>785</v>
      </c>
      <c r="J308" s="122">
        <v>0</v>
      </c>
    </row>
    <row r="309" spans="1:10" ht="49.5" x14ac:dyDescent="0.25">
      <c r="A309" s="196"/>
      <c r="B309" s="198" t="s">
        <v>794</v>
      </c>
      <c r="C309" s="198" t="s">
        <v>797</v>
      </c>
      <c r="D309" s="198" t="s">
        <v>796</v>
      </c>
      <c r="E309" s="19">
        <v>1</v>
      </c>
      <c r="F309" s="19">
        <v>1</v>
      </c>
      <c r="G309" s="19">
        <v>1</v>
      </c>
      <c r="H309" s="19">
        <v>1</v>
      </c>
      <c r="I309" s="181" t="s">
        <v>785</v>
      </c>
      <c r="J309" s="122">
        <v>0</v>
      </c>
    </row>
    <row r="310" spans="1:10" ht="49.5" x14ac:dyDescent="0.25">
      <c r="A310" s="196"/>
      <c r="B310" s="113" t="s">
        <v>798</v>
      </c>
      <c r="C310" s="113" t="s">
        <v>799</v>
      </c>
      <c r="D310" s="113" t="s">
        <v>796</v>
      </c>
      <c r="E310" s="19">
        <v>1</v>
      </c>
      <c r="F310" s="19">
        <v>1</v>
      </c>
      <c r="G310" s="19">
        <v>1</v>
      </c>
      <c r="H310" s="19">
        <v>1</v>
      </c>
      <c r="I310" s="181" t="s">
        <v>785</v>
      </c>
      <c r="J310" s="122">
        <v>0</v>
      </c>
    </row>
    <row r="311" spans="1:10" ht="33" x14ac:dyDescent="0.25">
      <c r="A311" s="159" t="s">
        <v>821</v>
      </c>
      <c r="B311" s="146" t="s">
        <v>821</v>
      </c>
      <c r="C311" s="145" t="s">
        <v>801</v>
      </c>
      <c r="D311" s="116" t="s">
        <v>800</v>
      </c>
      <c r="E311" s="19">
        <v>1</v>
      </c>
      <c r="F311" s="19">
        <v>1</v>
      </c>
      <c r="G311" s="19">
        <v>1</v>
      </c>
      <c r="H311" s="19">
        <v>1</v>
      </c>
      <c r="I311" s="115" t="s">
        <v>821</v>
      </c>
      <c r="J311" s="122">
        <v>0</v>
      </c>
    </row>
    <row r="312" spans="1:10" ht="33" x14ac:dyDescent="0.25">
      <c r="A312" s="159"/>
      <c r="B312" s="146"/>
      <c r="C312" s="145"/>
      <c r="D312" s="116" t="s">
        <v>802</v>
      </c>
      <c r="E312" s="19">
        <v>1</v>
      </c>
      <c r="F312" s="19">
        <v>1</v>
      </c>
      <c r="G312" s="19">
        <v>1</v>
      </c>
      <c r="H312" s="19">
        <v>1</v>
      </c>
      <c r="I312" s="115" t="s">
        <v>821</v>
      </c>
      <c r="J312" s="122">
        <v>0</v>
      </c>
    </row>
    <row r="313" spans="1:10" ht="49.5" x14ac:dyDescent="0.25">
      <c r="A313" s="159"/>
      <c r="B313" s="146"/>
      <c r="C313" s="145"/>
      <c r="D313" s="116" t="s">
        <v>804</v>
      </c>
      <c r="E313" s="19">
        <v>1</v>
      </c>
      <c r="F313" s="19">
        <v>1</v>
      </c>
      <c r="G313" s="19">
        <v>1</v>
      </c>
      <c r="H313" s="19">
        <v>1</v>
      </c>
      <c r="I313" s="115" t="s">
        <v>821</v>
      </c>
      <c r="J313" s="122">
        <v>0</v>
      </c>
    </row>
    <row r="314" spans="1:10" ht="33" x14ac:dyDescent="0.25">
      <c r="A314" s="159"/>
      <c r="B314" s="146"/>
      <c r="C314" s="145"/>
      <c r="D314" s="116" t="s">
        <v>805</v>
      </c>
      <c r="E314" s="19">
        <v>1</v>
      </c>
      <c r="F314" s="19">
        <v>1</v>
      </c>
      <c r="G314" s="19">
        <v>1</v>
      </c>
      <c r="H314" s="19">
        <v>1</v>
      </c>
      <c r="I314" s="115" t="s">
        <v>821</v>
      </c>
      <c r="J314" s="122">
        <v>0</v>
      </c>
    </row>
    <row r="315" spans="1:10" ht="33" x14ac:dyDescent="0.25">
      <c r="A315" s="159"/>
      <c r="B315" s="146"/>
      <c r="C315" s="145"/>
      <c r="D315" s="116" t="s">
        <v>806</v>
      </c>
      <c r="E315" s="19">
        <v>1</v>
      </c>
      <c r="F315" s="19">
        <v>1</v>
      </c>
      <c r="G315" s="19">
        <v>1</v>
      </c>
      <c r="H315" s="19">
        <v>1</v>
      </c>
      <c r="I315" s="115" t="s">
        <v>821</v>
      </c>
      <c r="J315" s="122">
        <v>0</v>
      </c>
    </row>
    <row r="316" spans="1:10" ht="33" x14ac:dyDescent="0.25">
      <c r="A316" s="159"/>
      <c r="B316" s="146"/>
      <c r="C316" s="145" t="s">
        <v>807</v>
      </c>
      <c r="D316" s="116" t="s">
        <v>808</v>
      </c>
      <c r="E316" s="19">
        <v>1</v>
      </c>
      <c r="F316" s="19">
        <v>1</v>
      </c>
      <c r="G316" s="19">
        <v>1</v>
      </c>
      <c r="H316" s="19">
        <v>1</v>
      </c>
      <c r="I316" s="115" t="s">
        <v>821</v>
      </c>
      <c r="J316" s="28">
        <v>60000000</v>
      </c>
    </row>
    <row r="317" spans="1:10" ht="33" x14ac:dyDescent="0.25">
      <c r="A317" s="159"/>
      <c r="B317" s="146"/>
      <c r="C317" s="145"/>
      <c r="D317" s="116" t="s">
        <v>809</v>
      </c>
      <c r="E317" s="19">
        <v>1</v>
      </c>
      <c r="F317" s="19">
        <v>1</v>
      </c>
      <c r="G317" s="19">
        <v>1</v>
      </c>
      <c r="H317" s="19">
        <v>1</v>
      </c>
      <c r="I317" s="115" t="s">
        <v>821</v>
      </c>
      <c r="J317" s="28">
        <v>15000000</v>
      </c>
    </row>
    <row r="318" spans="1:10" ht="33" x14ac:dyDescent="0.25">
      <c r="A318" s="159"/>
      <c r="B318" s="146"/>
      <c r="C318" s="145" t="s">
        <v>810</v>
      </c>
      <c r="D318" s="116" t="s">
        <v>811</v>
      </c>
      <c r="E318" s="19">
        <v>1</v>
      </c>
      <c r="F318" s="19">
        <v>1</v>
      </c>
      <c r="G318" s="19">
        <v>1</v>
      </c>
      <c r="H318" s="19">
        <v>1</v>
      </c>
      <c r="I318" s="115" t="s">
        <v>821</v>
      </c>
      <c r="J318" s="28">
        <v>16000000</v>
      </c>
    </row>
    <row r="319" spans="1:10" ht="33" x14ac:dyDescent="0.25">
      <c r="A319" s="159"/>
      <c r="B319" s="146"/>
      <c r="C319" s="145"/>
      <c r="D319" s="116" t="s">
        <v>812</v>
      </c>
      <c r="E319" s="19">
        <v>1</v>
      </c>
      <c r="F319" s="19">
        <v>1</v>
      </c>
      <c r="G319" s="19">
        <v>1</v>
      </c>
      <c r="H319" s="19">
        <v>1</v>
      </c>
      <c r="I319" s="115" t="s">
        <v>821</v>
      </c>
      <c r="J319" s="28">
        <v>400000000</v>
      </c>
    </row>
    <row r="320" spans="1:10" ht="33" x14ac:dyDescent="0.25">
      <c r="A320" s="159"/>
      <c r="B320" s="146"/>
      <c r="C320" s="145"/>
      <c r="D320" s="116" t="s">
        <v>813</v>
      </c>
      <c r="E320" s="19">
        <v>1</v>
      </c>
      <c r="F320" s="19">
        <v>1</v>
      </c>
      <c r="G320" s="19">
        <v>1</v>
      </c>
      <c r="H320" s="19">
        <v>1</v>
      </c>
      <c r="I320" s="115" t="s">
        <v>821</v>
      </c>
      <c r="J320" s="28">
        <v>86000000</v>
      </c>
    </row>
    <row r="321" spans="1:10" ht="33" x14ac:dyDescent="0.25">
      <c r="A321" s="159"/>
      <c r="B321" s="146"/>
      <c r="C321" s="145" t="s">
        <v>814</v>
      </c>
      <c r="D321" s="116" t="s">
        <v>815</v>
      </c>
      <c r="E321" s="19">
        <v>1</v>
      </c>
      <c r="F321" s="19">
        <v>1</v>
      </c>
      <c r="G321" s="19">
        <v>1</v>
      </c>
      <c r="H321" s="19">
        <v>1</v>
      </c>
      <c r="I321" s="115" t="s">
        <v>821</v>
      </c>
      <c r="J321" s="28">
        <v>22000000</v>
      </c>
    </row>
    <row r="322" spans="1:10" ht="33" x14ac:dyDescent="0.25">
      <c r="A322" s="159"/>
      <c r="B322" s="146"/>
      <c r="C322" s="145"/>
      <c r="D322" s="116" t="s">
        <v>816</v>
      </c>
      <c r="E322" s="19">
        <v>1</v>
      </c>
      <c r="F322" s="19">
        <v>1</v>
      </c>
      <c r="G322" s="19">
        <v>1</v>
      </c>
      <c r="H322" s="19">
        <v>1</v>
      </c>
      <c r="I322" s="115" t="s">
        <v>821</v>
      </c>
      <c r="J322" s="28">
        <v>54000000</v>
      </c>
    </row>
    <row r="323" spans="1:10" ht="33" x14ac:dyDescent="0.25">
      <c r="A323" s="159"/>
      <c r="B323" s="146"/>
      <c r="C323" s="145"/>
      <c r="D323" s="116" t="s">
        <v>817</v>
      </c>
      <c r="E323" s="19">
        <v>1</v>
      </c>
      <c r="F323" s="19">
        <v>1</v>
      </c>
      <c r="G323" s="19">
        <v>1</v>
      </c>
      <c r="H323" s="19">
        <v>1</v>
      </c>
      <c r="I323" s="115" t="s">
        <v>821</v>
      </c>
      <c r="J323" s="28">
        <v>209716236.80000001</v>
      </c>
    </row>
    <row r="324" spans="1:10" ht="33" x14ac:dyDescent="0.25">
      <c r="A324" s="159"/>
      <c r="B324" s="146"/>
      <c r="C324" s="145" t="s">
        <v>803</v>
      </c>
      <c r="D324" s="116" t="s">
        <v>818</v>
      </c>
      <c r="E324" s="19">
        <v>1</v>
      </c>
      <c r="F324" s="19">
        <v>1</v>
      </c>
      <c r="G324" s="19">
        <v>0.5</v>
      </c>
      <c r="H324" s="19">
        <v>0.5</v>
      </c>
      <c r="I324" s="115" t="s">
        <v>821</v>
      </c>
      <c r="J324" s="28">
        <v>26615200</v>
      </c>
    </row>
    <row r="325" spans="1:10" ht="33" x14ac:dyDescent="0.25">
      <c r="A325" s="159"/>
      <c r="B325" s="146"/>
      <c r="C325" s="145"/>
      <c r="D325" s="116" t="s">
        <v>819</v>
      </c>
      <c r="E325" s="19">
        <v>1</v>
      </c>
      <c r="F325" s="19">
        <v>1</v>
      </c>
      <c r="G325" s="19">
        <v>0.5</v>
      </c>
      <c r="H325" s="19">
        <v>0.5</v>
      </c>
      <c r="I325" s="115" t="s">
        <v>821</v>
      </c>
      <c r="J325" s="28">
        <v>355377600</v>
      </c>
    </row>
    <row r="326" spans="1:10" ht="33" x14ac:dyDescent="0.25">
      <c r="A326" s="159"/>
      <c r="B326" s="146"/>
      <c r="C326" s="145"/>
      <c r="D326" s="116" t="s">
        <v>820</v>
      </c>
      <c r="E326" s="19">
        <v>1</v>
      </c>
      <c r="F326" s="19">
        <v>1</v>
      </c>
      <c r="G326" s="19">
        <v>1</v>
      </c>
      <c r="H326" s="19">
        <v>1</v>
      </c>
      <c r="I326" s="115" t="s">
        <v>821</v>
      </c>
      <c r="J326" s="28">
        <v>4110000</v>
      </c>
    </row>
    <row r="327" spans="1:10" ht="33" x14ac:dyDescent="0.25">
      <c r="A327" s="162" t="s">
        <v>824</v>
      </c>
      <c r="B327" s="145" t="s">
        <v>825</v>
      </c>
      <c r="C327" s="187" t="s">
        <v>826</v>
      </c>
      <c r="D327" s="15" t="s">
        <v>827</v>
      </c>
      <c r="E327" s="20">
        <v>95</v>
      </c>
      <c r="F327" s="20">
        <v>95</v>
      </c>
      <c r="G327" s="20">
        <v>95</v>
      </c>
      <c r="H327" s="20">
        <v>95</v>
      </c>
      <c r="I327" s="116" t="s">
        <v>828</v>
      </c>
      <c r="J327" s="122">
        <v>0</v>
      </c>
    </row>
    <row r="328" spans="1:10" x14ac:dyDescent="0.25">
      <c r="A328" s="162"/>
      <c r="B328" s="145"/>
      <c r="C328" s="187"/>
      <c r="D328" s="15" t="s">
        <v>829</v>
      </c>
      <c r="E328" s="119" t="s">
        <v>830</v>
      </c>
      <c r="F328" s="119" t="s">
        <v>831</v>
      </c>
      <c r="G328" s="119" t="s">
        <v>832</v>
      </c>
      <c r="H328" s="119" t="s">
        <v>833</v>
      </c>
      <c r="I328" s="116" t="s">
        <v>828</v>
      </c>
      <c r="J328" s="122">
        <v>0</v>
      </c>
    </row>
    <row r="329" spans="1:10" ht="49.5" x14ac:dyDescent="0.25">
      <c r="A329" s="162"/>
      <c r="B329" s="116" t="s">
        <v>825</v>
      </c>
      <c r="C329" s="15" t="s">
        <v>826</v>
      </c>
      <c r="D329" s="15" t="s">
        <v>834</v>
      </c>
      <c r="E329" s="21">
        <v>0.05</v>
      </c>
      <c r="F329" s="21">
        <v>0.05</v>
      </c>
      <c r="G329" s="21">
        <v>0.05</v>
      </c>
      <c r="H329" s="21">
        <v>0.05</v>
      </c>
      <c r="I329" s="116" t="s">
        <v>828</v>
      </c>
      <c r="J329" s="28">
        <v>33000000</v>
      </c>
    </row>
    <row r="330" spans="1:10" ht="49.5" x14ac:dyDescent="0.25">
      <c r="A330" s="162"/>
      <c r="B330" s="116" t="s">
        <v>825</v>
      </c>
      <c r="C330" s="15" t="s">
        <v>835</v>
      </c>
      <c r="D330" s="15" t="s">
        <v>836</v>
      </c>
      <c r="E330" s="15">
        <v>95</v>
      </c>
      <c r="F330" s="15">
        <v>95</v>
      </c>
      <c r="G330" s="15">
        <v>95</v>
      </c>
      <c r="H330" s="15">
        <v>95</v>
      </c>
      <c r="I330" s="116" t="s">
        <v>828</v>
      </c>
      <c r="J330" s="122">
        <v>0</v>
      </c>
    </row>
    <row r="331" spans="1:10" ht="49.5" x14ac:dyDescent="0.25">
      <c r="A331" s="162"/>
      <c r="B331" s="116" t="s">
        <v>825</v>
      </c>
      <c r="C331" s="15" t="s">
        <v>837</v>
      </c>
      <c r="D331" s="15" t="s">
        <v>838</v>
      </c>
      <c r="E331" s="15">
        <v>95</v>
      </c>
      <c r="F331" s="15">
        <v>95</v>
      </c>
      <c r="G331" s="15">
        <v>95</v>
      </c>
      <c r="H331" s="15">
        <v>95</v>
      </c>
      <c r="I331" s="116" t="s">
        <v>828</v>
      </c>
      <c r="J331" s="122">
        <v>0</v>
      </c>
    </row>
    <row r="332" spans="1:10" ht="35.25" x14ac:dyDescent="0.25">
      <c r="A332" s="162"/>
      <c r="B332" s="116" t="s">
        <v>839</v>
      </c>
      <c r="C332" s="187" t="s">
        <v>840</v>
      </c>
      <c r="D332" s="15" t="s">
        <v>1152</v>
      </c>
      <c r="E332" s="119">
        <v>60000</v>
      </c>
      <c r="F332" s="119">
        <v>120000</v>
      </c>
      <c r="G332" s="119">
        <v>180000</v>
      </c>
      <c r="H332" s="119">
        <v>240000</v>
      </c>
      <c r="I332" s="116" t="s">
        <v>841</v>
      </c>
      <c r="J332" s="122">
        <v>0</v>
      </c>
    </row>
    <row r="333" spans="1:10" ht="49.5" x14ac:dyDescent="0.25">
      <c r="A333" s="162"/>
      <c r="B333" s="116" t="s">
        <v>839</v>
      </c>
      <c r="C333" s="188"/>
      <c r="D333" s="15" t="s">
        <v>842</v>
      </c>
      <c r="E333" s="15">
        <v>100</v>
      </c>
      <c r="F333" s="15">
        <v>100</v>
      </c>
      <c r="G333" s="15">
        <v>100</v>
      </c>
      <c r="H333" s="15">
        <v>100</v>
      </c>
      <c r="I333" s="116" t="s">
        <v>841</v>
      </c>
      <c r="J333" s="122">
        <v>0</v>
      </c>
    </row>
    <row r="334" spans="1:10" ht="33" x14ac:dyDescent="0.25">
      <c r="A334" s="162"/>
      <c r="B334" s="116" t="s">
        <v>839</v>
      </c>
      <c r="C334" s="188"/>
      <c r="D334" s="15" t="s">
        <v>843</v>
      </c>
      <c r="E334" s="15">
        <v>100</v>
      </c>
      <c r="F334" s="15">
        <v>100</v>
      </c>
      <c r="G334" s="15">
        <v>100</v>
      </c>
      <c r="H334" s="15">
        <v>100</v>
      </c>
      <c r="I334" s="116" t="s">
        <v>841</v>
      </c>
      <c r="J334" s="122">
        <v>0</v>
      </c>
    </row>
    <row r="335" spans="1:10" ht="33" x14ac:dyDescent="0.25">
      <c r="A335" s="162" t="s">
        <v>844</v>
      </c>
      <c r="B335" s="145" t="s">
        <v>844</v>
      </c>
      <c r="C335" s="147" t="s">
        <v>845</v>
      </c>
      <c r="D335" s="116" t="s">
        <v>846</v>
      </c>
      <c r="E335" s="19">
        <v>0.9</v>
      </c>
      <c r="F335" s="19">
        <v>0.9</v>
      </c>
      <c r="G335" s="19">
        <v>0.95</v>
      </c>
      <c r="H335" s="19">
        <v>0.95</v>
      </c>
      <c r="I335" s="116" t="s">
        <v>847</v>
      </c>
      <c r="J335" s="122">
        <v>0</v>
      </c>
    </row>
    <row r="336" spans="1:10" ht="49.5" x14ac:dyDescent="0.25">
      <c r="A336" s="162"/>
      <c r="B336" s="145"/>
      <c r="C336" s="147"/>
      <c r="D336" s="116" t="s">
        <v>848</v>
      </c>
      <c r="E336" s="19">
        <v>1</v>
      </c>
      <c r="F336" s="19">
        <v>1</v>
      </c>
      <c r="G336" s="19">
        <v>1</v>
      </c>
      <c r="H336" s="19">
        <v>1</v>
      </c>
      <c r="I336" s="116" t="s">
        <v>849</v>
      </c>
      <c r="J336" s="122">
        <v>0</v>
      </c>
    </row>
    <row r="337" spans="1:10" ht="49.5" x14ac:dyDescent="0.25">
      <c r="A337" s="162"/>
      <c r="B337" s="145"/>
      <c r="C337" s="147"/>
      <c r="D337" s="116" t="s">
        <v>850</v>
      </c>
      <c r="E337" s="17">
        <v>0.85</v>
      </c>
      <c r="F337" s="17">
        <v>0.85</v>
      </c>
      <c r="G337" s="19">
        <v>0.9</v>
      </c>
      <c r="H337" s="19">
        <v>0.9</v>
      </c>
      <c r="I337" s="116" t="s">
        <v>849</v>
      </c>
      <c r="J337" s="122">
        <v>0</v>
      </c>
    </row>
    <row r="338" spans="1:10" ht="49.5" x14ac:dyDescent="0.25">
      <c r="A338" s="162"/>
      <c r="B338" s="145"/>
      <c r="C338" s="147"/>
      <c r="D338" s="116" t="s">
        <v>851</v>
      </c>
      <c r="E338" s="19">
        <v>0.75</v>
      </c>
      <c r="F338" s="17">
        <v>0.8</v>
      </c>
      <c r="G338" s="19">
        <v>0.85</v>
      </c>
      <c r="H338" s="19">
        <v>0.85</v>
      </c>
      <c r="I338" s="116" t="s">
        <v>849</v>
      </c>
      <c r="J338" s="122">
        <v>0</v>
      </c>
    </row>
    <row r="339" spans="1:10" ht="33" x14ac:dyDescent="0.25">
      <c r="A339" s="162"/>
      <c r="B339" s="145"/>
      <c r="C339" s="116" t="s">
        <v>852</v>
      </c>
      <c r="D339" s="116" t="s">
        <v>853</v>
      </c>
      <c r="E339" s="19">
        <v>1</v>
      </c>
      <c r="F339" s="19">
        <v>1</v>
      </c>
      <c r="G339" s="19">
        <v>1</v>
      </c>
      <c r="H339" s="19">
        <v>1</v>
      </c>
      <c r="I339" s="116" t="s">
        <v>854</v>
      </c>
      <c r="J339" s="122">
        <v>0</v>
      </c>
    </row>
    <row r="340" spans="1:10" ht="49.5" x14ac:dyDescent="0.25">
      <c r="A340" s="162"/>
      <c r="B340" s="145"/>
      <c r="C340" s="116" t="s">
        <v>855</v>
      </c>
      <c r="D340" s="116" t="s">
        <v>856</v>
      </c>
      <c r="E340" s="19">
        <v>1</v>
      </c>
      <c r="F340" s="19">
        <v>1</v>
      </c>
      <c r="G340" s="19">
        <v>1</v>
      </c>
      <c r="H340" s="19">
        <v>1</v>
      </c>
      <c r="I340" s="116" t="s">
        <v>857</v>
      </c>
      <c r="J340" s="122">
        <v>0</v>
      </c>
    </row>
    <row r="341" spans="1:10" ht="33" x14ac:dyDescent="0.25">
      <c r="A341" s="162"/>
      <c r="B341" s="145"/>
      <c r="C341" s="145" t="s">
        <v>858</v>
      </c>
      <c r="D341" s="116" t="s">
        <v>859</v>
      </c>
      <c r="E341" s="19">
        <v>1</v>
      </c>
      <c r="F341" s="19">
        <v>1</v>
      </c>
      <c r="G341" s="19">
        <v>1</v>
      </c>
      <c r="H341" s="19">
        <v>1</v>
      </c>
      <c r="I341" s="116" t="s">
        <v>849</v>
      </c>
      <c r="J341" s="122">
        <v>0</v>
      </c>
    </row>
    <row r="342" spans="1:10" ht="33" x14ac:dyDescent="0.25">
      <c r="A342" s="162"/>
      <c r="B342" s="145"/>
      <c r="C342" s="145"/>
      <c r="D342" s="116" t="s">
        <v>860</v>
      </c>
      <c r="E342" s="19">
        <v>0.85</v>
      </c>
      <c r="F342" s="19">
        <v>0.85</v>
      </c>
      <c r="G342" s="19">
        <v>0.9</v>
      </c>
      <c r="H342" s="19">
        <v>0.9</v>
      </c>
      <c r="I342" s="116" t="s">
        <v>849</v>
      </c>
      <c r="J342" s="122">
        <v>0</v>
      </c>
    </row>
    <row r="343" spans="1:10" ht="33" x14ac:dyDescent="0.25">
      <c r="A343" s="162"/>
      <c r="B343" s="145"/>
      <c r="C343" s="145"/>
      <c r="D343" s="116" t="s">
        <v>861</v>
      </c>
      <c r="E343" s="19">
        <v>0.8</v>
      </c>
      <c r="F343" s="19">
        <v>0.8</v>
      </c>
      <c r="G343" s="19">
        <v>0.85</v>
      </c>
      <c r="H343" s="19">
        <v>0.85</v>
      </c>
      <c r="I343" s="116" t="s">
        <v>849</v>
      </c>
      <c r="J343" s="122">
        <v>0</v>
      </c>
    </row>
    <row r="344" spans="1:10" ht="33" x14ac:dyDescent="0.25">
      <c r="A344" s="162"/>
      <c r="B344" s="145"/>
      <c r="C344" s="116" t="s">
        <v>862</v>
      </c>
      <c r="D344" s="116" t="s">
        <v>863</v>
      </c>
      <c r="E344" s="19">
        <v>1</v>
      </c>
      <c r="F344" s="19">
        <v>1</v>
      </c>
      <c r="G344" s="19">
        <v>0</v>
      </c>
      <c r="H344" s="19">
        <v>0</v>
      </c>
      <c r="I344" s="116" t="s">
        <v>864</v>
      </c>
      <c r="J344" s="122">
        <v>0</v>
      </c>
    </row>
    <row r="345" spans="1:10" ht="49.5" x14ac:dyDescent="0.25">
      <c r="A345" s="162" t="s">
        <v>104</v>
      </c>
      <c r="B345" s="116" t="s">
        <v>104</v>
      </c>
      <c r="C345" s="116" t="s">
        <v>105</v>
      </c>
      <c r="D345" s="184" t="s">
        <v>874</v>
      </c>
      <c r="E345" s="116">
        <v>20</v>
      </c>
      <c r="F345" s="116">
        <v>25</v>
      </c>
      <c r="G345" s="116">
        <v>10</v>
      </c>
      <c r="H345" s="116">
        <v>5</v>
      </c>
      <c r="I345" s="116" t="s">
        <v>104</v>
      </c>
      <c r="J345" s="30">
        <v>96474355.450088605</v>
      </c>
    </row>
    <row r="346" spans="1:10" ht="49.5" x14ac:dyDescent="0.25">
      <c r="A346" s="162"/>
      <c r="B346" s="116" t="s">
        <v>104</v>
      </c>
      <c r="C346" s="116" t="s">
        <v>105</v>
      </c>
      <c r="D346" s="184" t="s">
        <v>875</v>
      </c>
      <c r="E346" s="116">
        <v>30</v>
      </c>
      <c r="F346" s="116">
        <v>20</v>
      </c>
      <c r="G346" s="116">
        <v>10</v>
      </c>
      <c r="H346" s="116">
        <v>0</v>
      </c>
      <c r="I346" s="116" t="s">
        <v>104</v>
      </c>
      <c r="J346" s="30">
        <v>298311254.35000002</v>
      </c>
    </row>
    <row r="347" spans="1:10" ht="49.5" x14ac:dyDescent="0.25">
      <c r="A347" s="162"/>
      <c r="B347" s="116" t="s">
        <v>104</v>
      </c>
      <c r="C347" s="116" t="s">
        <v>105</v>
      </c>
      <c r="D347" s="184" t="s">
        <v>876</v>
      </c>
      <c r="E347" s="116">
        <v>20</v>
      </c>
      <c r="F347" s="116">
        <v>20</v>
      </c>
      <c r="G347" s="116">
        <v>20</v>
      </c>
      <c r="H347" s="116">
        <v>20</v>
      </c>
      <c r="I347" s="116" t="s">
        <v>104</v>
      </c>
      <c r="J347" s="30">
        <v>221473762.39999998</v>
      </c>
    </row>
    <row r="348" spans="1:10" ht="49.5" x14ac:dyDescent="0.25">
      <c r="A348" s="162"/>
      <c r="B348" s="116" t="s">
        <v>104</v>
      </c>
      <c r="C348" s="116" t="s">
        <v>105</v>
      </c>
      <c r="D348" s="184" t="s">
        <v>877</v>
      </c>
      <c r="E348" s="116">
        <v>30</v>
      </c>
      <c r="F348" s="116">
        <v>20</v>
      </c>
      <c r="G348" s="116">
        <v>10</v>
      </c>
      <c r="H348" s="116">
        <v>0</v>
      </c>
      <c r="I348" s="116" t="s">
        <v>104</v>
      </c>
      <c r="J348" s="30">
        <v>298302923.41000003</v>
      </c>
    </row>
    <row r="349" spans="1:10" ht="49.5" x14ac:dyDescent="0.25">
      <c r="A349" s="162"/>
      <c r="B349" s="116" t="s">
        <v>104</v>
      </c>
      <c r="C349" s="116" t="s">
        <v>105</v>
      </c>
      <c r="D349" s="184" t="s">
        <v>878</v>
      </c>
      <c r="E349" s="116">
        <v>20</v>
      </c>
      <c r="F349" s="116">
        <v>20</v>
      </c>
      <c r="G349" s="116">
        <v>20</v>
      </c>
      <c r="H349" s="116">
        <v>20</v>
      </c>
      <c r="I349" s="116" t="s">
        <v>104</v>
      </c>
      <c r="J349" s="30">
        <v>115469719.41525495</v>
      </c>
    </row>
    <row r="350" spans="1:10" ht="49.5" x14ac:dyDescent="0.25">
      <c r="A350" s="162"/>
      <c r="B350" s="116" t="s">
        <v>104</v>
      </c>
      <c r="C350" s="116" t="s">
        <v>105</v>
      </c>
      <c r="D350" s="184" t="s">
        <v>879</v>
      </c>
      <c r="E350" s="116">
        <v>20</v>
      </c>
      <c r="F350" s="116">
        <v>20</v>
      </c>
      <c r="G350" s="116">
        <v>20</v>
      </c>
      <c r="H350" s="116">
        <v>20</v>
      </c>
      <c r="I350" s="116" t="s">
        <v>104</v>
      </c>
      <c r="J350" s="30">
        <v>265587986.88999999</v>
      </c>
    </row>
    <row r="351" spans="1:10" ht="49.5" x14ac:dyDescent="0.25">
      <c r="A351" s="162"/>
      <c r="B351" s="116" t="s">
        <v>104</v>
      </c>
      <c r="C351" s="116" t="s">
        <v>105</v>
      </c>
      <c r="D351" s="184" t="s">
        <v>880</v>
      </c>
      <c r="E351" s="116">
        <v>20</v>
      </c>
      <c r="F351" s="116">
        <v>20</v>
      </c>
      <c r="G351" s="116">
        <v>20</v>
      </c>
      <c r="H351" s="116">
        <v>20</v>
      </c>
      <c r="I351" s="116" t="s">
        <v>104</v>
      </c>
      <c r="J351" s="30">
        <v>253178438.5</v>
      </c>
    </row>
    <row r="352" spans="1:10" ht="49.5" x14ac:dyDescent="0.25">
      <c r="A352" s="162"/>
      <c r="B352" s="116" t="s">
        <v>104</v>
      </c>
      <c r="C352" s="116" t="s">
        <v>105</v>
      </c>
      <c r="D352" s="184" t="s">
        <v>881</v>
      </c>
      <c r="E352" s="116">
        <v>0</v>
      </c>
      <c r="F352" s="116">
        <v>50</v>
      </c>
      <c r="G352" s="116">
        <v>0</v>
      </c>
      <c r="H352" s="116">
        <v>50</v>
      </c>
      <c r="I352" s="116" t="s">
        <v>104</v>
      </c>
      <c r="J352" s="30">
        <v>1183540</v>
      </c>
    </row>
    <row r="353" spans="1:10" ht="49.5" x14ac:dyDescent="0.25">
      <c r="A353" s="162"/>
      <c r="B353" s="116" t="s">
        <v>104</v>
      </c>
      <c r="C353" s="116" t="s">
        <v>105</v>
      </c>
      <c r="D353" s="184" t="s">
        <v>882</v>
      </c>
      <c r="E353" s="116">
        <v>0</v>
      </c>
      <c r="F353" s="116">
        <v>0</v>
      </c>
      <c r="G353" s="116">
        <v>20</v>
      </c>
      <c r="H353" s="116">
        <v>10</v>
      </c>
      <c r="I353" s="116" t="s">
        <v>104</v>
      </c>
      <c r="J353" s="30">
        <v>14569237.616525359</v>
      </c>
    </row>
    <row r="354" spans="1:10" ht="49.5" x14ac:dyDescent="0.25">
      <c r="A354" s="162"/>
      <c r="B354" s="116" t="s">
        <v>104</v>
      </c>
      <c r="C354" s="116" t="s">
        <v>105</v>
      </c>
      <c r="D354" s="184" t="s">
        <v>883</v>
      </c>
      <c r="E354" s="116">
        <v>0</v>
      </c>
      <c r="F354" s="116">
        <v>0</v>
      </c>
      <c r="G354" s="116">
        <v>0</v>
      </c>
      <c r="H354" s="116">
        <v>25</v>
      </c>
      <c r="I354" s="116" t="s">
        <v>104</v>
      </c>
      <c r="J354" s="30">
        <v>9835959.5752316788</v>
      </c>
    </row>
    <row r="355" spans="1:10" ht="49.5" x14ac:dyDescent="0.25">
      <c r="A355" s="162"/>
      <c r="B355" s="116" t="s">
        <v>104</v>
      </c>
      <c r="C355" s="116" t="s">
        <v>105</v>
      </c>
      <c r="D355" s="184" t="s">
        <v>884</v>
      </c>
      <c r="E355" s="116">
        <v>0</v>
      </c>
      <c r="F355" s="116">
        <v>0</v>
      </c>
      <c r="G355" s="116">
        <v>20</v>
      </c>
      <c r="H355" s="116">
        <v>10</v>
      </c>
      <c r="I355" s="116" t="s">
        <v>104</v>
      </c>
      <c r="J355" s="30">
        <v>7186305.1206656154</v>
      </c>
    </row>
    <row r="356" spans="1:10" ht="49.5" x14ac:dyDescent="0.25">
      <c r="A356" s="162"/>
      <c r="B356" s="116" t="s">
        <v>104</v>
      </c>
      <c r="C356" s="116" t="s">
        <v>105</v>
      </c>
      <c r="D356" s="184" t="s">
        <v>885</v>
      </c>
      <c r="E356" s="116">
        <v>0</v>
      </c>
      <c r="F356" s="116">
        <v>0</v>
      </c>
      <c r="G356" s="116">
        <v>0</v>
      </c>
      <c r="H356" s="116">
        <v>25</v>
      </c>
      <c r="I356" s="116" t="s">
        <v>104</v>
      </c>
      <c r="J356" s="30">
        <v>2517484.9693628973</v>
      </c>
    </row>
    <row r="357" spans="1:10" ht="49.5" x14ac:dyDescent="0.25">
      <c r="A357" s="162"/>
      <c r="B357" s="116" t="s">
        <v>104</v>
      </c>
      <c r="C357" s="116" t="s">
        <v>105</v>
      </c>
      <c r="D357" s="184" t="s">
        <v>886</v>
      </c>
      <c r="E357" s="116">
        <v>0</v>
      </c>
      <c r="F357" s="116">
        <v>0</v>
      </c>
      <c r="G357" s="116">
        <v>0</v>
      </c>
      <c r="H357" s="116">
        <v>25</v>
      </c>
      <c r="I357" s="116" t="s">
        <v>104</v>
      </c>
      <c r="J357" s="30">
        <v>2786763.3017854849</v>
      </c>
    </row>
    <row r="358" spans="1:10" ht="49.5" x14ac:dyDescent="0.25">
      <c r="A358" s="162"/>
      <c r="B358" s="116" t="s">
        <v>104</v>
      </c>
      <c r="C358" s="116" t="s">
        <v>105</v>
      </c>
      <c r="D358" s="184" t="s">
        <v>887</v>
      </c>
      <c r="E358" s="116">
        <v>0</v>
      </c>
      <c r="F358" s="116">
        <v>0</v>
      </c>
      <c r="G358" s="116">
        <v>0</v>
      </c>
      <c r="H358" s="116">
        <v>25</v>
      </c>
      <c r="I358" s="116" t="s">
        <v>104</v>
      </c>
      <c r="J358" s="30">
        <v>6244764.0901382584</v>
      </c>
    </row>
    <row r="359" spans="1:10" ht="49.5" x14ac:dyDescent="0.25">
      <c r="A359" s="162" t="s">
        <v>893</v>
      </c>
      <c r="B359" s="145" t="s">
        <v>893</v>
      </c>
      <c r="C359" s="171" t="s">
        <v>1665</v>
      </c>
      <c r="D359" s="172" t="s">
        <v>894</v>
      </c>
      <c r="E359" s="22">
        <v>0</v>
      </c>
      <c r="F359" s="173" t="s">
        <v>1666</v>
      </c>
      <c r="G359" s="22">
        <v>0</v>
      </c>
      <c r="H359" s="22">
        <v>0</v>
      </c>
      <c r="I359" s="172" t="s">
        <v>1668</v>
      </c>
      <c r="J359" s="122">
        <v>0</v>
      </c>
    </row>
    <row r="360" spans="1:10" ht="49.5" x14ac:dyDescent="0.25">
      <c r="A360" s="162"/>
      <c r="B360" s="145"/>
      <c r="C360" s="171"/>
      <c r="D360" s="172" t="s">
        <v>895</v>
      </c>
      <c r="E360" s="22">
        <v>0</v>
      </c>
      <c r="F360" s="173" t="s">
        <v>1667</v>
      </c>
      <c r="G360" s="22">
        <v>0</v>
      </c>
      <c r="H360" s="22">
        <v>0</v>
      </c>
      <c r="I360" s="172" t="s">
        <v>1668</v>
      </c>
      <c r="J360" s="122">
        <v>0</v>
      </c>
    </row>
    <row r="361" spans="1:10" ht="49.5" x14ac:dyDescent="0.25">
      <c r="A361" s="162"/>
      <c r="B361" s="145"/>
      <c r="C361" s="171"/>
      <c r="D361" s="172" t="s">
        <v>896</v>
      </c>
      <c r="E361" s="22">
        <v>0</v>
      </c>
      <c r="F361" s="22">
        <v>0</v>
      </c>
      <c r="G361" s="22">
        <v>0</v>
      </c>
      <c r="H361" s="22">
        <v>0</v>
      </c>
      <c r="I361" s="172" t="s">
        <v>1668</v>
      </c>
      <c r="J361" s="122">
        <v>0</v>
      </c>
    </row>
    <row r="362" spans="1:10" ht="49.5" x14ac:dyDescent="0.25">
      <c r="A362" s="162"/>
      <c r="B362" s="145"/>
      <c r="C362" s="171"/>
      <c r="D362" s="172" t="s">
        <v>897</v>
      </c>
      <c r="E362" s="22">
        <v>0</v>
      </c>
      <c r="F362" s="22">
        <v>100</v>
      </c>
      <c r="G362" s="22">
        <v>100</v>
      </c>
      <c r="H362" s="22">
        <v>0</v>
      </c>
      <c r="I362" s="172" t="s">
        <v>1668</v>
      </c>
      <c r="J362" s="122">
        <v>0</v>
      </c>
    </row>
    <row r="363" spans="1:10" ht="49.5" x14ac:dyDescent="0.25">
      <c r="A363" s="162"/>
      <c r="B363" s="145"/>
      <c r="C363" s="145" t="s">
        <v>898</v>
      </c>
      <c r="D363" s="116" t="s">
        <v>899</v>
      </c>
      <c r="E363" s="22">
        <v>100</v>
      </c>
      <c r="F363" s="22">
        <v>100</v>
      </c>
      <c r="G363" s="22">
        <v>100</v>
      </c>
      <c r="H363" s="22">
        <v>100</v>
      </c>
      <c r="I363" s="172" t="s">
        <v>1668</v>
      </c>
      <c r="J363" s="122">
        <v>0</v>
      </c>
    </row>
    <row r="364" spans="1:10" ht="49.5" x14ac:dyDescent="0.25">
      <c r="A364" s="162"/>
      <c r="B364" s="145"/>
      <c r="C364" s="145"/>
      <c r="D364" s="116" t="s">
        <v>900</v>
      </c>
      <c r="E364" s="22">
        <v>100</v>
      </c>
      <c r="F364" s="22">
        <v>100</v>
      </c>
      <c r="G364" s="22">
        <v>100</v>
      </c>
      <c r="H364" s="22">
        <v>100</v>
      </c>
      <c r="I364" s="172" t="s">
        <v>1668</v>
      </c>
      <c r="J364" s="122">
        <v>0</v>
      </c>
    </row>
    <row r="365" spans="1:10" ht="49.5" x14ac:dyDescent="0.25">
      <c r="A365" s="162"/>
      <c r="B365" s="145"/>
      <c r="C365" s="116" t="s">
        <v>901</v>
      </c>
      <c r="D365" s="116" t="s">
        <v>902</v>
      </c>
      <c r="E365" s="22">
        <v>100</v>
      </c>
      <c r="F365" s="22">
        <v>100</v>
      </c>
      <c r="G365" s="22">
        <v>100</v>
      </c>
      <c r="H365" s="22">
        <v>100</v>
      </c>
      <c r="I365" s="172" t="s">
        <v>1668</v>
      </c>
      <c r="J365" s="122">
        <v>0</v>
      </c>
    </row>
    <row r="366" spans="1:10" ht="66" x14ac:dyDescent="0.25">
      <c r="A366" s="162" t="s">
        <v>1166</v>
      </c>
      <c r="B366" s="145" t="s">
        <v>1166</v>
      </c>
      <c r="C366" s="184" t="s">
        <v>85</v>
      </c>
      <c r="D366" s="184" t="s">
        <v>903</v>
      </c>
      <c r="E366" s="23">
        <v>1</v>
      </c>
      <c r="F366" s="23">
        <v>0</v>
      </c>
      <c r="G366" s="23">
        <v>0</v>
      </c>
      <c r="H366" s="23">
        <v>0</v>
      </c>
      <c r="I366" s="116" t="s">
        <v>80</v>
      </c>
      <c r="J366" s="199">
        <v>10784341.279999999</v>
      </c>
    </row>
    <row r="367" spans="1:10" ht="49.5" x14ac:dyDescent="0.25">
      <c r="A367" s="162"/>
      <c r="B367" s="145"/>
      <c r="C367" s="184" t="s">
        <v>86</v>
      </c>
      <c r="D367" s="184" t="s">
        <v>904</v>
      </c>
      <c r="E367" s="23">
        <v>1</v>
      </c>
      <c r="F367" s="23">
        <v>0</v>
      </c>
      <c r="G367" s="23">
        <v>0</v>
      </c>
      <c r="H367" s="23">
        <v>0</v>
      </c>
      <c r="I367" s="116" t="s">
        <v>80</v>
      </c>
      <c r="J367" s="199">
        <v>3175657.43</v>
      </c>
    </row>
    <row r="368" spans="1:10" ht="49.5" x14ac:dyDescent="0.25">
      <c r="A368" s="162"/>
      <c r="B368" s="145"/>
      <c r="C368" s="184" t="s">
        <v>87</v>
      </c>
      <c r="D368" s="184" t="s">
        <v>905</v>
      </c>
      <c r="E368" s="23">
        <v>0.8</v>
      </c>
      <c r="F368" s="23">
        <v>1</v>
      </c>
      <c r="G368" s="23">
        <v>0</v>
      </c>
      <c r="H368" s="23">
        <v>0</v>
      </c>
      <c r="I368" s="116" t="s">
        <v>80</v>
      </c>
      <c r="J368" s="199">
        <v>38748443.829999998</v>
      </c>
    </row>
    <row r="369" spans="1:10" ht="49.5" x14ac:dyDescent="0.25">
      <c r="A369" s="162"/>
      <c r="B369" s="145"/>
      <c r="C369" s="184" t="s">
        <v>88</v>
      </c>
      <c r="D369" s="184" t="s">
        <v>906</v>
      </c>
      <c r="E369" s="24">
        <v>1</v>
      </c>
      <c r="F369" s="24">
        <v>0</v>
      </c>
      <c r="G369" s="24">
        <v>0</v>
      </c>
      <c r="H369" s="24">
        <v>0</v>
      </c>
      <c r="I369" s="116" t="s">
        <v>80</v>
      </c>
      <c r="J369" s="199">
        <v>54988657.030000001</v>
      </c>
    </row>
    <row r="370" spans="1:10" ht="49.5" x14ac:dyDescent="0.25">
      <c r="A370" s="162"/>
      <c r="B370" s="145"/>
      <c r="C370" s="184" t="s">
        <v>89</v>
      </c>
      <c r="D370" s="184" t="s">
        <v>907</v>
      </c>
      <c r="E370" s="24">
        <v>0.5</v>
      </c>
      <c r="F370" s="24">
        <v>0.7</v>
      </c>
      <c r="G370" s="24">
        <v>1</v>
      </c>
      <c r="H370" s="24">
        <v>0</v>
      </c>
      <c r="I370" s="116" t="s">
        <v>80</v>
      </c>
      <c r="J370" s="199">
        <v>88804547.030000001</v>
      </c>
    </row>
    <row r="371" spans="1:10" ht="49.5" x14ac:dyDescent="0.25">
      <c r="A371" s="162"/>
      <c r="B371" s="145"/>
      <c r="C371" s="184" t="s">
        <v>90</v>
      </c>
      <c r="D371" s="184" t="s">
        <v>908</v>
      </c>
      <c r="E371" s="24">
        <v>0.5</v>
      </c>
      <c r="F371" s="24">
        <v>0.7</v>
      </c>
      <c r="G371" s="24">
        <v>1</v>
      </c>
      <c r="H371" s="24">
        <v>0</v>
      </c>
      <c r="I371" s="116" t="s">
        <v>80</v>
      </c>
      <c r="J371" s="199">
        <v>51776658.93</v>
      </c>
    </row>
    <row r="372" spans="1:10" ht="66" x14ac:dyDescent="0.25">
      <c r="A372" s="162"/>
      <c r="B372" s="145"/>
      <c r="C372" s="184" t="s">
        <v>91</v>
      </c>
      <c r="D372" s="184" t="s">
        <v>909</v>
      </c>
      <c r="E372" s="24">
        <v>0.9</v>
      </c>
      <c r="F372" s="24">
        <v>0.95</v>
      </c>
      <c r="G372" s="24">
        <v>1</v>
      </c>
      <c r="H372" s="24">
        <v>0</v>
      </c>
      <c r="I372" s="116" t="s">
        <v>80</v>
      </c>
      <c r="J372" s="199">
        <v>10008329.58</v>
      </c>
    </row>
    <row r="373" spans="1:10" ht="49.5" x14ac:dyDescent="0.25">
      <c r="A373" s="162"/>
      <c r="B373" s="145"/>
      <c r="C373" s="184" t="s">
        <v>92</v>
      </c>
      <c r="D373" s="184" t="s">
        <v>910</v>
      </c>
      <c r="E373" s="24">
        <v>0.25</v>
      </c>
      <c r="F373" s="24">
        <v>0.5</v>
      </c>
      <c r="G373" s="24">
        <v>0.75</v>
      </c>
      <c r="H373" s="24">
        <v>1</v>
      </c>
      <c r="I373" s="116" t="s">
        <v>80</v>
      </c>
      <c r="J373" s="199">
        <v>348685833.36000001</v>
      </c>
    </row>
    <row r="374" spans="1:10" ht="66" x14ac:dyDescent="0.25">
      <c r="A374" s="189" t="s">
        <v>1167</v>
      </c>
      <c r="B374" s="114" t="s">
        <v>911</v>
      </c>
      <c r="C374" s="114" t="s">
        <v>912</v>
      </c>
      <c r="D374" s="114" t="s">
        <v>913</v>
      </c>
      <c r="E374" s="17">
        <v>0.85</v>
      </c>
      <c r="F374" s="17">
        <v>0.85</v>
      </c>
      <c r="G374" s="17">
        <v>0.85</v>
      </c>
      <c r="H374" s="17">
        <v>0.85</v>
      </c>
      <c r="I374" s="116" t="s">
        <v>914</v>
      </c>
      <c r="J374" s="122">
        <v>0</v>
      </c>
    </row>
    <row r="375" spans="1:10" ht="49.5" x14ac:dyDescent="0.25">
      <c r="A375" s="189"/>
      <c r="B375" s="147" t="s">
        <v>915</v>
      </c>
      <c r="C375" s="147" t="s">
        <v>916</v>
      </c>
      <c r="D375" s="114" t="s">
        <v>1153</v>
      </c>
      <c r="E375" s="17">
        <v>1</v>
      </c>
      <c r="F375" s="17">
        <v>1</v>
      </c>
      <c r="G375" s="17">
        <v>1</v>
      </c>
      <c r="H375" s="17">
        <v>1</v>
      </c>
      <c r="I375" s="114" t="s">
        <v>915</v>
      </c>
      <c r="J375" s="122">
        <v>0</v>
      </c>
    </row>
    <row r="376" spans="1:10" ht="49.5" x14ac:dyDescent="0.25">
      <c r="A376" s="189"/>
      <c r="B376" s="147"/>
      <c r="C376" s="147"/>
      <c r="D376" s="114" t="s">
        <v>1154</v>
      </c>
      <c r="E376" s="17">
        <v>1</v>
      </c>
      <c r="F376" s="17">
        <v>1</v>
      </c>
      <c r="G376" s="17">
        <v>1</v>
      </c>
      <c r="H376" s="17">
        <v>1</v>
      </c>
      <c r="I376" s="114" t="s">
        <v>915</v>
      </c>
      <c r="J376" s="122">
        <v>0</v>
      </c>
    </row>
    <row r="377" spans="1:10" ht="49.5" x14ac:dyDescent="0.25">
      <c r="A377" s="189"/>
      <c r="B377" s="147"/>
      <c r="C377" s="147"/>
      <c r="D377" s="114" t="s">
        <v>1155</v>
      </c>
      <c r="E377" s="17">
        <v>1</v>
      </c>
      <c r="F377" s="17">
        <v>1</v>
      </c>
      <c r="G377" s="17">
        <v>1</v>
      </c>
      <c r="H377" s="17">
        <v>1</v>
      </c>
      <c r="I377" s="114" t="s">
        <v>915</v>
      </c>
      <c r="J377" s="122">
        <v>0</v>
      </c>
    </row>
    <row r="378" spans="1:10" ht="49.5" x14ac:dyDescent="0.25">
      <c r="A378" s="189"/>
      <c r="B378" s="147"/>
      <c r="C378" s="147"/>
      <c r="D378" s="114" t="s">
        <v>917</v>
      </c>
      <c r="E378" s="17">
        <v>1</v>
      </c>
      <c r="F378" s="17">
        <v>1</v>
      </c>
      <c r="G378" s="17">
        <v>1</v>
      </c>
      <c r="H378" s="17">
        <v>1</v>
      </c>
      <c r="I378" s="114" t="s">
        <v>915</v>
      </c>
      <c r="J378" s="122">
        <v>0</v>
      </c>
    </row>
    <row r="379" spans="1:10" ht="33" customHeight="1" x14ac:dyDescent="0.25">
      <c r="A379" s="189"/>
      <c r="B379" s="147" t="s">
        <v>918</v>
      </c>
      <c r="C379" s="147" t="s">
        <v>919</v>
      </c>
      <c r="D379" s="114" t="s">
        <v>920</v>
      </c>
      <c r="E379" s="25">
        <v>0.75</v>
      </c>
      <c r="F379" s="25">
        <v>0.75</v>
      </c>
      <c r="G379" s="25">
        <v>0.75</v>
      </c>
      <c r="H379" s="25">
        <v>0.75</v>
      </c>
      <c r="I379" s="114" t="s">
        <v>918</v>
      </c>
      <c r="J379" s="122">
        <v>0</v>
      </c>
    </row>
    <row r="380" spans="1:10" ht="66" x14ac:dyDescent="0.25">
      <c r="A380" s="189"/>
      <c r="B380" s="147"/>
      <c r="C380" s="147"/>
      <c r="D380" s="114" t="s">
        <v>921</v>
      </c>
      <c r="E380" s="17">
        <v>0.85</v>
      </c>
      <c r="F380" s="17">
        <v>0.85</v>
      </c>
      <c r="G380" s="17">
        <v>0.85</v>
      </c>
      <c r="H380" s="17">
        <v>0.85</v>
      </c>
      <c r="I380" s="114" t="s">
        <v>918</v>
      </c>
      <c r="J380" s="122">
        <v>0</v>
      </c>
    </row>
    <row r="381" spans="1:10" ht="66" x14ac:dyDescent="0.25">
      <c r="A381" s="189"/>
      <c r="B381" s="147"/>
      <c r="C381" s="147"/>
      <c r="D381" s="114" t="s">
        <v>922</v>
      </c>
      <c r="E381" s="17">
        <v>0.95</v>
      </c>
      <c r="F381" s="17">
        <v>0.95</v>
      </c>
      <c r="G381" s="17">
        <v>0.95</v>
      </c>
      <c r="H381" s="17">
        <v>0.95</v>
      </c>
      <c r="I381" s="114" t="s">
        <v>918</v>
      </c>
      <c r="J381" s="122">
        <v>0</v>
      </c>
    </row>
    <row r="382" spans="1:10" ht="49.5" customHeight="1" x14ac:dyDescent="0.25">
      <c r="A382" s="189"/>
      <c r="B382" s="147" t="s">
        <v>923</v>
      </c>
      <c r="C382" s="114" t="s">
        <v>924</v>
      </c>
      <c r="D382" s="114" t="s">
        <v>925</v>
      </c>
      <c r="E382" s="17">
        <v>0.95</v>
      </c>
      <c r="F382" s="17">
        <v>0.95</v>
      </c>
      <c r="G382" s="17">
        <v>0.95</v>
      </c>
      <c r="H382" s="17">
        <v>0.95</v>
      </c>
      <c r="I382" s="114" t="s">
        <v>923</v>
      </c>
      <c r="J382" s="122">
        <v>0</v>
      </c>
    </row>
    <row r="383" spans="1:10" ht="66" x14ac:dyDescent="0.25">
      <c r="A383" s="189"/>
      <c r="B383" s="147"/>
      <c r="C383" s="114" t="s">
        <v>924</v>
      </c>
      <c r="D383" s="114" t="s">
        <v>926</v>
      </c>
      <c r="E383" s="17">
        <v>1</v>
      </c>
      <c r="F383" s="17">
        <v>1</v>
      </c>
      <c r="G383" s="17">
        <v>1</v>
      </c>
      <c r="H383" s="17">
        <v>1</v>
      </c>
      <c r="I383" s="114" t="s">
        <v>923</v>
      </c>
      <c r="J383" s="122">
        <v>0</v>
      </c>
    </row>
    <row r="384" spans="1:10" ht="66" x14ac:dyDescent="0.25">
      <c r="A384" s="189"/>
      <c r="B384" s="147"/>
      <c r="C384" s="114" t="s">
        <v>924</v>
      </c>
      <c r="D384" s="116" t="s">
        <v>927</v>
      </c>
      <c r="E384" s="17">
        <v>1</v>
      </c>
      <c r="F384" s="17">
        <v>1</v>
      </c>
      <c r="G384" s="17">
        <v>1</v>
      </c>
      <c r="H384" s="17">
        <v>1</v>
      </c>
      <c r="I384" s="114" t="s">
        <v>923</v>
      </c>
      <c r="J384" s="122">
        <v>0</v>
      </c>
    </row>
    <row r="385" spans="1:10" ht="66" x14ac:dyDescent="0.25">
      <c r="A385" s="189"/>
      <c r="B385" s="147"/>
      <c r="C385" s="114" t="s">
        <v>924</v>
      </c>
      <c r="D385" s="114" t="s">
        <v>928</v>
      </c>
      <c r="E385" s="17">
        <v>0.8</v>
      </c>
      <c r="F385" s="17">
        <v>0.8</v>
      </c>
      <c r="G385" s="17">
        <v>0.8</v>
      </c>
      <c r="H385" s="17">
        <v>0.8</v>
      </c>
      <c r="I385" s="114" t="s">
        <v>923</v>
      </c>
      <c r="J385" s="122">
        <v>0</v>
      </c>
    </row>
    <row r="386" spans="1:10" ht="66" x14ac:dyDescent="0.25">
      <c r="A386" s="189"/>
      <c r="B386" s="147"/>
      <c r="C386" s="114" t="s">
        <v>929</v>
      </c>
      <c r="D386" s="114" t="s">
        <v>930</v>
      </c>
      <c r="E386" s="17">
        <v>1</v>
      </c>
      <c r="F386" s="17">
        <v>1</v>
      </c>
      <c r="G386" s="17">
        <v>1</v>
      </c>
      <c r="H386" s="17">
        <v>1</v>
      </c>
      <c r="I386" s="114" t="s">
        <v>923</v>
      </c>
      <c r="J386" s="122">
        <v>0</v>
      </c>
    </row>
    <row r="387" spans="1:10" ht="66" x14ac:dyDescent="0.25">
      <c r="A387" s="189"/>
      <c r="B387" s="147"/>
      <c r="C387" s="114" t="s">
        <v>929</v>
      </c>
      <c r="D387" s="114" t="s">
        <v>931</v>
      </c>
      <c r="E387" s="17">
        <v>1</v>
      </c>
      <c r="F387" s="17">
        <v>1</v>
      </c>
      <c r="G387" s="17">
        <v>1</v>
      </c>
      <c r="H387" s="17">
        <v>1</v>
      </c>
      <c r="I387" s="114" t="s">
        <v>923</v>
      </c>
      <c r="J387" s="122">
        <v>0</v>
      </c>
    </row>
    <row r="388" spans="1:10" ht="33" customHeight="1" x14ac:dyDescent="0.25">
      <c r="A388" s="189"/>
      <c r="B388" s="147" t="s">
        <v>932</v>
      </c>
      <c r="C388" s="114" t="s">
        <v>933</v>
      </c>
      <c r="D388" s="114" t="s">
        <v>934</v>
      </c>
      <c r="E388" s="17">
        <v>0.8</v>
      </c>
      <c r="F388" s="17">
        <v>0.8</v>
      </c>
      <c r="G388" s="17">
        <v>0.8</v>
      </c>
      <c r="H388" s="17">
        <v>0.8</v>
      </c>
      <c r="I388" s="114" t="s">
        <v>932</v>
      </c>
      <c r="J388" s="122">
        <v>0</v>
      </c>
    </row>
    <row r="389" spans="1:10" ht="66" x14ac:dyDescent="0.25">
      <c r="A389" s="189"/>
      <c r="B389" s="147"/>
      <c r="C389" s="114" t="s">
        <v>933</v>
      </c>
      <c r="D389" s="114" t="s">
        <v>935</v>
      </c>
      <c r="E389" s="17">
        <v>1</v>
      </c>
      <c r="F389" s="17">
        <v>1</v>
      </c>
      <c r="G389" s="17">
        <v>1</v>
      </c>
      <c r="H389" s="17">
        <v>1</v>
      </c>
      <c r="I389" s="114" t="s">
        <v>932</v>
      </c>
      <c r="J389" s="122">
        <v>0</v>
      </c>
    </row>
    <row r="390" spans="1:10" ht="33" customHeight="1" x14ac:dyDescent="0.25">
      <c r="A390" s="189"/>
      <c r="B390" s="147" t="s">
        <v>936</v>
      </c>
      <c r="C390" s="114" t="s">
        <v>937</v>
      </c>
      <c r="D390" s="114" t="s">
        <v>938</v>
      </c>
      <c r="E390" s="26">
        <v>1</v>
      </c>
      <c r="F390" s="26">
        <v>1</v>
      </c>
      <c r="G390" s="26">
        <v>1</v>
      </c>
      <c r="H390" s="26">
        <v>1</v>
      </c>
      <c r="I390" s="114" t="s">
        <v>936</v>
      </c>
      <c r="J390" s="122">
        <v>0</v>
      </c>
    </row>
    <row r="391" spans="1:10" ht="66" x14ac:dyDescent="0.25">
      <c r="A391" s="189"/>
      <c r="B391" s="147"/>
      <c r="C391" s="114" t="s">
        <v>939</v>
      </c>
      <c r="D391" s="114" t="s">
        <v>940</v>
      </c>
      <c r="E391" s="26">
        <v>1</v>
      </c>
      <c r="F391" s="26">
        <v>1</v>
      </c>
      <c r="G391" s="26">
        <v>1</v>
      </c>
      <c r="H391" s="26">
        <v>1</v>
      </c>
      <c r="I391" s="114" t="s">
        <v>936</v>
      </c>
      <c r="J391" s="122">
        <v>0</v>
      </c>
    </row>
    <row r="392" spans="1:10" ht="49.5" customHeight="1" x14ac:dyDescent="0.25">
      <c r="A392" s="189"/>
      <c r="B392" s="147" t="s">
        <v>941</v>
      </c>
      <c r="C392" s="114" t="s">
        <v>942</v>
      </c>
      <c r="D392" s="114" t="s">
        <v>1156</v>
      </c>
      <c r="E392" s="26">
        <v>1</v>
      </c>
      <c r="F392" s="26">
        <v>1</v>
      </c>
      <c r="G392" s="26">
        <v>1</v>
      </c>
      <c r="H392" s="26">
        <v>1</v>
      </c>
      <c r="I392" s="114" t="s">
        <v>941</v>
      </c>
      <c r="J392" s="122">
        <v>0</v>
      </c>
    </row>
    <row r="393" spans="1:10" ht="82.5" x14ac:dyDescent="0.25">
      <c r="A393" s="189"/>
      <c r="B393" s="147"/>
      <c r="C393" s="114" t="s">
        <v>942</v>
      </c>
      <c r="D393" s="114" t="s">
        <v>1157</v>
      </c>
      <c r="E393" s="26">
        <v>0.85</v>
      </c>
      <c r="F393" s="26">
        <v>0.85</v>
      </c>
      <c r="G393" s="26">
        <v>0.85</v>
      </c>
      <c r="H393" s="26">
        <v>0.85</v>
      </c>
      <c r="I393" s="114" t="s">
        <v>941</v>
      </c>
      <c r="J393" s="122">
        <v>0</v>
      </c>
    </row>
    <row r="394" spans="1:10" ht="82.5" x14ac:dyDescent="0.25">
      <c r="A394" s="189"/>
      <c r="B394" s="147"/>
      <c r="C394" s="114" t="s">
        <v>942</v>
      </c>
      <c r="D394" s="114" t="s">
        <v>1158</v>
      </c>
      <c r="E394" s="25">
        <v>0.8</v>
      </c>
      <c r="F394" s="25">
        <v>0.8</v>
      </c>
      <c r="G394" s="25">
        <v>0.8</v>
      </c>
      <c r="H394" s="25">
        <v>0.8</v>
      </c>
      <c r="I394" s="114" t="s">
        <v>941</v>
      </c>
      <c r="J394" s="122">
        <v>0</v>
      </c>
    </row>
    <row r="395" spans="1:10" ht="82.5" x14ac:dyDescent="0.25">
      <c r="A395" s="189"/>
      <c r="B395" s="147"/>
      <c r="C395" s="114" t="s">
        <v>942</v>
      </c>
      <c r="D395" s="114" t="s">
        <v>943</v>
      </c>
      <c r="E395" s="26">
        <v>0.95</v>
      </c>
      <c r="F395" s="26">
        <v>0.95</v>
      </c>
      <c r="G395" s="26">
        <v>0.95</v>
      </c>
      <c r="H395" s="26">
        <v>0.95</v>
      </c>
      <c r="I395" s="114" t="s">
        <v>941</v>
      </c>
      <c r="J395" s="122">
        <v>0</v>
      </c>
    </row>
    <row r="396" spans="1:10" ht="66" x14ac:dyDescent="0.25">
      <c r="A396" s="189"/>
      <c r="B396" s="147" t="s">
        <v>944</v>
      </c>
      <c r="C396" s="114" t="s">
        <v>945</v>
      </c>
      <c r="D396" s="114" t="s">
        <v>1159</v>
      </c>
      <c r="E396" s="26">
        <v>0.8</v>
      </c>
      <c r="F396" s="26">
        <v>0.8</v>
      </c>
      <c r="G396" s="26">
        <v>0.8</v>
      </c>
      <c r="H396" s="26">
        <v>0.8</v>
      </c>
      <c r="I396" s="114" t="s">
        <v>944</v>
      </c>
      <c r="J396" s="122">
        <v>0</v>
      </c>
    </row>
    <row r="397" spans="1:10" ht="66" x14ac:dyDescent="0.25">
      <c r="A397" s="189"/>
      <c r="B397" s="147"/>
      <c r="C397" s="114" t="s">
        <v>945</v>
      </c>
      <c r="D397" s="114" t="s">
        <v>1160</v>
      </c>
      <c r="E397" s="26">
        <v>0.85</v>
      </c>
      <c r="F397" s="26">
        <v>0.85</v>
      </c>
      <c r="G397" s="26">
        <v>0.85</v>
      </c>
      <c r="H397" s="26">
        <v>0.85</v>
      </c>
      <c r="I397" s="114" t="s">
        <v>944</v>
      </c>
      <c r="J397" s="122">
        <v>0</v>
      </c>
    </row>
    <row r="398" spans="1:10" ht="66" x14ac:dyDescent="0.25">
      <c r="A398" s="189"/>
      <c r="B398" s="147"/>
      <c r="C398" s="114" t="s">
        <v>945</v>
      </c>
      <c r="D398" s="114" t="s">
        <v>946</v>
      </c>
      <c r="E398" s="26">
        <v>0.8</v>
      </c>
      <c r="F398" s="26">
        <v>0.8</v>
      </c>
      <c r="G398" s="26">
        <v>0.8</v>
      </c>
      <c r="H398" s="26">
        <v>0.8</v>
      </c>
      <c r="I398" s="114" t="s">
        <v>944</v>
      </c>
      <c r="J398" s="122">
        <v>0</v>
      </c>
    </row>
    <row r="399" spans="1:10" ht="66" x14ac:dyDescent="0.25">
      <c r="A399" s="189"/>
      <c r="B399" s="147"/>
      <c r="C399" s="114" t="s">
        <v>947</v>
      </c>
      <c r="D399" s="114" t="s">
        <v>948</v>
      </c>
      <c r="E399" s="25">
        <v>0.75</v>
      </c>
      <c r="F399" s="25">
        <v>0.75</v>
      </c>
      <c r="G399" s="25">
        <v>0.75</v>
      </c>
      <c r="H399" s="25">
        <v>0.75</v>
      </c>
      <c r="I399" s="114" t="s">
        <v>944</v>
      </c>
      <c r="J399" s="122">
        <v>0</v>
      </c>
    </row>
    <row r="400" spans="1:10" ht="66" x14ac:dyDescent="0.25">
      <c r="A400" s="189"/>
      <c r="B400" s="147"/>
      <c r="C400" s="114" t="s">
        <v>949</v>
      </c>
      <c r="D400" s="114" t="s">
        <v>950</v>
      </c>
      <c r="E400" s="25">
        <v>0.75</v>
      </c>
      <c r="F400" s="25">
        <v>0.75</v>
      </c>
      <c r="G400" s="25">
        <v>0.75</v>
      </c>
      <c r="H400" s="25">
        <v>0.75</v>
      </c>
      <c r="I400" s="114" t="s">
        <v>944</v>
      </c>
      <c r="J400" s="122">
        <v>0</v>
      </c>
    </row>
    <row r="401" spans="1:10" ht="66" x14ac:dyDescent="0.25">
      <c r="A401" s="189"/>
      <c r="B401" s="147"/>
      <c r="C401" s="114" t="s">
        <v>947</v>
      </c>
      <c r="D401" s="114" t="s">
        <v>951</v>
      </c>
      <c r="E401" s="25">
        <v>0.75</v>
      </c>
      <c r="F401" s="25">
        <v>0.75</v>
      </c>
      <c r="G401" s="25">
        <v>0.75</v>
      </c>
      <c r="H401" s="25">
        <v>0.75</v>
      </c>
      <c r="I401" s="114" t="s">
        <v>944</v>
      </c>
      <c r="J401" s="122">
        <v>0</v>
      </c>
    </row>
    <row r="402" spans="1:10" ht="66" x14ac:dyDescent="0.25">
      <c r="A402" s="189"/>
      <c r="B402" s="147"/>
      <c r="C402" s="114" t="s">
        <v>945</v>
      </c>
      <c r="D402" s="114" t="s">
        <v>952</v>
      </c>
      <c r="E402" s="25">
        <v>0.75</v>
      </c>
      <c r="F402" s="25">
        <v>0.75</v>
      </c>
      <c r="G402" s="25">
        <v>0.75</v>
      </c>
      <c r="H402" s="25">
        <v>0.75</v>
      </c>
      <c r="I402" s="114" t="s">
        <v>944</v>
      </c>
      <c r="J402" s="122">
        <v>0</v>
      </c>
    </row>
    <row r="403" spans="1:10" ht="49.5" customHeight="1" x14ac:dyDescent="0.25">
      <c r="A403" s="189"/>
      <c r="B403" s="147" t="s">
        <v>953</v>
      </c>
      <c r="C403" s="114" t="s">
        <v>954</v>
      </c>
      <c r="D403" s="114" t="s">
        <v>1161</v>
      </c>
      <c r="E403" s="26">
        <v>1</v>
      </c>
      <c r="F403" s="26">
        <v>1</v>
      </c>
      <c r="G403" s="26">
        <v>1</v>
      </c>
      <c r="H403" s="26">
        <v>1</v>
      </c>
      <c r="I403" s="114" t="s">
        <v>953</v>
      </c>
      <c r="J403" s="122">
        <v>0</v>
      </c>
    </row>
    <row r="404" spans="1:10" ht="82.5" x14ac:dyDescent="0.25">
      <c r="A404" s="189"/>
      <c r="B404" s="147"/>
      <c r="C404" s="114"/>
      <c r="D404" s="114" t="s">
        <v>1162</v>
      </c>
      <c r="E404" s="26">
        <v>0.85</v>
      </c>
      <c r="F404" s="26">
        <v>0.85</v>
      </c>
      <c r="G404" s="26">
        <v>0.85</v>
      </c>
      <c r="H404" s="26">
        <v>0.85</v>
      </c>
      <c r="I404" s="114" t="s">
        <v>953</v>
      </c>
      <c r="J404" s="122">
        <v>0</v>
      </c>
    </row>
    <row r="405" spans="1:10" ht="82.5" x14ac:dyDescent="0.25">
      <c r="A405" s="189"/>
      <c r="B405" s="147"/>
      <c r="C405" s="114" t="s">
        <v>954</v>
      </c>
      <c r="D405" s="114" t="s">
        <v>1163</v>
      </c>
      <c r="E405" s="26">
        <v>0.8</v>
      </c>
      <c r="F405" s="26">
        <v>0.8</v>
      </c>
      <c r="G405" s="26">
        <v>0.8</v>
      </c>
      <c r="H405" s="26">
        <v>0.8</v>
      </c>
      <c r="I405" s="114" t="s">
        <v>953</v>
      </c>
      <c r="J405" s="122">
        <v>0</v>
      </c>
    </row>
    <row r="406" spans="1:10" ht="82.5" x14ac:dyDescent="0.25">
      <c r="A406" s="189"/>
      <c r="B406" s="147"/>
      <c r="C406" s="114" t="s">
        <v>954</v>
      </c>
      <c r="D406" s="114" t="s">
        <v>955</v>
      </c>
      <c r="E406" s="26">
        <v>0.95</v>
      </c>
      <c r="F406" s="26">
        <v>0.95</v>
      </c>
      <c r="G406" s="26">
        <v>0.95</v>
      </c>
      <c r="H406" s="26">
        <v>0.95</v>
      </c>
      <c r="I406" s="114" t="s">
        <v>953</v>
      </c>
      <c r="J406" s="122">
        <v>0</v>
      </c>
    </row>
    <row r="407" spans="1:10" ht="82.5" x14ac:dyDescent="0.25">
      <c r="A407" s="189"/>
      <c r="B407" s="147"/>
      <c r="C407" s="114" t="s">
        <v>954</v>
      </c>
      <c r="D407" s="114" t="s">
        <v>956</v>
      </c>
      <c r="E407" s="26">
        <v>0.85</v>
      </c>
      <c r="F407" s="26">
        <v>0.85</v>
      </c>
      <c r="G407" s="26">
        <v>0.85</v>
      </c>
      <c r="H407" s="26">
        <v>0.85</v>
      </c>
      <c r="I407" s="114" t="s">
        <v>953</v>
      </c>
      <c r="J407" s="122">
        <v>0</v>
      </c>
    </row>
    <row r="408" spans="1:10" ht="82.5" x14ac:dyDescent="0.25">
      <c r="A408" s="189"/>
      <c r="B408" s="147"/>
      <c r="C408" s="114" t="s">
        <v>954</v>
      </c>
      <c r="D408" s="114" t="s">
        <v>957</v>
      </c>
      <c r="E408" s="26">
        <v>0.9</v>
      </c>
      <c r="F408" s="26">
        <v>0.9</v>
      </c>
      <c r="G408" s="26">
        <v>0.9</v>
      </c>
      <c r="H408" s="26">
        <v>0.9</v>
      </c>
      <c r="I408" s="114" t="s">
        <v>953</v>
      </c>
      <c r="J408" s="122">
        <v>0</v>
      </c>
    </row>
    <row r="409" spans="1:10" ht="49.5" customHeight="1" x14ac:dyDescent="0.25">
      <c r="A409" s="189"/>
      <c r="B409" s="147" t="s">
        <v>958</v>
      </c>
      <c r="C409" s="114" t="s">
        <v>959</v>
      </c>
      <c r="D409" s="114" t="s">
        <v>960</v>
      </c>
      <c r="E409" s="26">
        <v>0.75</v>
      </c>
      <c r="F409" s="26">
        <v>0.75</v>
      </c>
      <c r="G409" s="26">
        <v>0.75</v>
      </c>
      <c r="H409" s="26">
        <v>0.75</v>
      </c>
      <c r="I409" s="114" t="s">
        <v>958</v>
      </c>
      <c r="J409" s="122">
        <v>0</v>
      </c>
    </row>
    <row r="410" spans="1:10" ht="66" x14ac:dyDescent="0.25">
      <c r="A410" s="189"/>
      <c r="B410" s="147"/>
      <c r="C410" s="114" t="s">
        <v>959</v>
      </c>
      <c r="D410" s="114" t="s">
        <v>961</v>
      </c>
      <c r="E410" s="26">
        <v>0.9</v>
      </c>
      <c r="F410" s="26">
        <v>0.9</v>
      </c>
      <c r="G410" s="26">
        <v>0.9</v>
      </c>
      <c r="H410" s="26">
        <v>0.9</v>
      </c>
      <c r="I410" s="114" t="s">
        <v>958</v>
      </c>
      <c r="J410" s="122">
        <v>0</v>
      </c>
    </row>
    <row r="411" spans="1:10" ht="33" x14ac:dyDescent="0.25">
      <c r="A411" s="162" t="s">
        <v>995</v>
      </c>
      <c r="B411" s="145" t="s">
        <v>996</v>
      </c>
      <c r="C411" s="116" t="s">
        <v>997</v>
      </c>
      <c r="D411" s="116" t="s">
        <v>998</v>
      </c>
      <c r="E411" s="116">
        <v>4</v>
      </c>
      <c r="F411" s="116">
        <v>14</v>
      </c>
      <c r="G411" s="116">
        <v>14</v>
      </c>
      <c r="H411" s="116">
        <v>0</v>
      </c>
      <c r="I411" s="116" t="s">
        <v>999</v>
      </c>
      <c r="J411" s="122">
        <v>0</v>
      </c>
    </row>
    <row r="412" spans="1:10" x14ac:dyDescent="0.25">
      <c r="A412" s="162"/>
      <c r="B412" s="145"/>
      <c r="C412" s="145" t="s">
        <v>1000</v>
      </c>
      <c r="D412" s="116" t="s">
        <v>1001</v>
      </c>
      <c r="E412" s="116">
        <v>500</v>
      </c>
      <c r="F412" s="116">
        <v>341</v>
      </c>
      <c r="G412" s="116">
        <v>0</v>
      </c>
      <c r="H412" s="116">
        <v>0</v>
      </c>
      <c r="I412" s="116" t="s">
        <v>999</v>
      </c>
      <c r="J412" s="122">
        <v>0</v>
      </c>
    </row>
    <row r="413" spans="1:10" x14ac:dyDescent="0.25">
      <c r="A413" s="162"/>
      <c r="B413" s="145"/>
      <c r="C413" s="145"/>
      <c r="D413" s="116" t="s">
        <v>1002</v>
      </c>
      <c r="E413" s="116">
        <v>320</v>
      </c>
      <c r="F413" s="116">
        <v>600</v>
      </c>
      <c r="G413" s="116">
        <v>0</v>
      </c>
      <c r="H413" s="116">
        <v>0</v>
      </c>
      <c r="I413" s="116" t="s">
        <v>999</v>
      </c>
      <c r="J413" s="122">
        <v>0</v>
      </c>
    </row>
    <row r="414" spans="1:10" x14ac:dyDescent="0.25">
      <c r="A414" s="162"/>
      <c r="B414" s="145"/>
      <c r="C414" s="145" t="s">
        <v>1003</v>
      </c>
      <c r="D414" s="116" t="s">
        <v>1004</v>
      </c>
      <c r="E414" s="27">
        <f>36/232*(E412+F412)</f>
        <v>130.5</v>
      </c>
      <c r="F414" s="27">
        <f>100/232*(E412+F412)</f>
        <v>362.5</v>
      </c>
      <c r="G414" s="116">
        <f>80/232*(E412+F412)</f>
        <v>290</v>
      </c>
      <c r="H414" s="116">
        <f>16/232*(E412+F412)</f>
        <v>58</v>
      </c>
      <c r="I414" s="116" t="s">
        <v>999</v>
      </c>
      <c r="J414" s="30">
        <v>380520000</v>
      </c>
    </row>
    <row r="415" spans="1:10" x14ac:dyDescent="0.25">
      <c r="A415" s="162"/>
      <c r="B415" s="145"/>
      <c r="C415" s="145"/>
      <c r="D415" s="31" t="s">
        <v>1005</v>
      </c>
      <c r="E415" s="116">
        <v>0</v>
      </c>
      <c r="F415" s="116">
        <v>0</v>
      </c>
      <c r="G415" s="116">
        <v>0</v>
      </c>
      <c r="H415" s="27">
        <f>E414</f>
        <v>130.5</v>
      </c>
      <c r="I415" s="116" t="s">
        <v>999</v>
      </c>
      <c r="J415" s="122">
        <v>0</v>
      </c>
    </row>
    <row r="416" spans="1:10" x14ac:dyDescent="0.25">
      <c r="A416" s="162"/>
      <c r="B416" s="145"/>
      <c r="C416" s="145"/>
      <c r="D416" s="31" t="s">
        <v>1006</v>
      </c>
      <c r="E416" s="19">
        <v>0.17</v>
      </c>
      <c r="F416" s="19">
        <f>E416+0.25</f>
        <v>0.42000000000000004</v>
      </c>
      <c r="G416" s="19">
        <f>F416+0.25</f>
        <v>0.67</v>
      </c>
      <c r="H416" s="19">
        <v>1</v>
      </c>
      <c r="I416" s="116" t="s">
        <v>999</v>
      </c>
      <c r="J416" s="122">
        <v>0</v>
      </c>
    </row>
    <row r="417" spans="1:10" x14ac:dyDescent="0.25">
      <c r="A417" s="162"/>
      <c r="B417" s="145"/>
      <c r="C417" s="145"/>
      <c r="D417" s="31" t="s">
        <v>1007</v>
      </c>
      <c r="E417" s="19">
        <v>0</v>
      </c>
      <c r="F417" s="23">
        <v>0.25</v>
      </c>
      <c r="G417" s="19">
        <v>0.5</v>
      </c>
      <c r="H417" s="19">
        <v>0.75</v>
      </c>
      <c r="I417" s="116" t="s">
        <v>999</v>
      </c>
      <c r="J417" s="122">
        <v>0</v>
      </c>
    </row>
    <row r="418" spans="1:10" x14ac:dyDescent="0.25">
      <c r="A418" s="162"/>
      <c r="B418" s="145"/>
      <c r="C418" s="145"/>
      <c r="D418" s="31" t="s">
        <v>1008</v>
      </c>
      <c r="E418" s="19">
        <v>0</v>
      </c>
      <c r="F418" s="19">
        <v>0</v>
      </c>
      <c r="G418" s="19">
        <v>0.25</v>
      </c>
      <c r="H418" s="19">
        <v>0.5</v>
      </c>
      <c r="I418" s="116" t="s">
        <v>999</v>
      </c>
      <c r="J418" s="122">
        <v>0</v>
      </c>
    </row>
    <row r="419" spans="1:10" x14ac:dyDescent="0.25">
      <c r="A419" s="162"/>
      <c r="B419" s="145"/>
      <c r="C419" s="145"/>
      <c r="D419" s="31" t="s">
        <v>1009</v>
      </c>
      <c r="E419" s="19">
        <v>0</v>
      </c>
      <c r="F419" s="19">
        <v>0</v>
      </c>
      <c r="G419" s="19">
        <v>0</v>
      </c>
      <c r="H419" s="19">
        <v>0.25</v>
      </c>
      <c r="I419" s="116" t="s">
        <v>999</v>
      </c>
      <c r="J419" s="122">
        <v>0</v>
      </c>
    </row>
    <row r="420" spans="1:10" x14ac:dyDescent="0.25">
      <c r="A420" s="162"/>
      <c r="B420" s="145"/>
      <c r="C420" s="145"/>
      <c r="D420" s="116" t="s">
        <v>1010</v>
      </c>
      <c r="E420" s="28">
        <v>331034.48</v>
      </c>
      <c r="F420" s="28">
        <v>331034.48</v>
      </c>
      <c r="G420" s="28">
        <v>331034.48</v>
      </c>
      <c r="H420" s="28">
        <v>331034.48</v>
      </c>
      <c r="I420" s="116" t="s">
        <v>999</v>
      </c>
      <c r="J420" s="122">
        <v>0</v>
      </c>
    </row>
    <row r="421" spans="1:10" x14ac:dyDescent="0.25">
      <c r="A421" s="162"/>
      <c r="B421" s="145"/>
      <c r="C421" s="145"/>
      <c r="D421" s="116" t="s">
        <v>1011</v>
      </c>
      <c r="E421" s="29">
        <v>0.2</v>
      </c>
      <c r="F421" s="29">
        <v>0.2</v>
      </c>
      <c r="G421" s="29">
        <v>0.2</v>
      </c>
      <c r="H421" s="29">
        <v>0.2</v>
      </c>
      <c r="I421" s="116" t="s">
        <v>999</v>
      </c>
      <c r="J421" s="122">
        <v>0</v>
      </c>
    </row>
    <row r="422" spans="1:10" x14ac:dyDescent="0.25">
      <c r="A422" s="162"/>
      <c r="B422" s="145"/>
      <c r="C422" s="145" t="s">
        <v>1012</v>
      </c>
      <c r="D422" s="116" t="s">
        <v>1004</v>
      </c>
      <c r="E422" s="116">
        <v>160</v>
      </c>
      <c r="F422" s="116">
        <v>460</v>
      </c>
      <c r="G422" s="116">
        <v>300</v>
      </c>
      <c r="H422" s="116">
        <v>0</v>
      </c>
      <c r="I422" s="116" t="s">
        <v>999</v>
      </c>
      <c r="J422" s="30">
        <v>133723611.7</v>
      </c>
    </row>
    <row r="423" spans="1:10" x14ac:dyDescent="0.25">
      <c r="A423" s="162"/>
      <c r="B423" s="145"/>
      <c r="C423" s="145"/>
      <c r="D423" s="31" t="s">
        <v>1005</v>
      </c>
      <c r="E423" s="116">
        <v>40</v>
      </c>
      <c r="F423" s="116">
        <f>120+345</f>
        <v>465</v>
      </c>
      <c r="G423" s="116">
        <f>115+225</f>
        <v>340</v>
      </c>
      <c r="H423" s="116">
        <v>75</v>
      </c>
      <c r="I423" s="116" t="s">
        <v>999</v>
      </c>
      <c r="J423" s="122">
        <v>0</v>
      </c>
    </row>
    <row r="424" spans="1:10" x14ac:dyDescent="0.25">
      <c r="A424" s="162"/>
      <c r="B424" s="145"/>
      <c r="C424" s="145"/>
      <c r="D424" s="31" t="s">
        <v>1013</v>
      </c>
      <c r="E424" s="19">
        <v>0.25</v>
      </c>
      <c r="F424" s="19">
        <v>1</v>
      </c>
      <c r="G424" s="19">
        <v>1</v>
      </c>
      <c r="H424" s="19">
        <v>1</v>
      </c>
      <c r="I424" s="116" t="s">
        <v>999</v>
      </c>
      <c r="J424" s="122">
        <v>0</v>
      </c>
    </row>
    <row r="425" spans="1:10" x14ac:dyDescent="0.25">
      <c r="A425" s="162"/>
      <c r="B425" s="145"/>
      <c r="C425" s="145"/>
      <c r="D425" s="31" t="s">
        <v>1014</v>
      </c>
      <c r="E425" s="19">
        <v>0</v>
      </c>
      <c r="F425" s="19">
        <v>0.25</v>
      </c>
      <c r="G425" s="19">
        <v>1</v>
      </c>
      <c r="H425" s="19">
        <v>1</v>
      </c>
      <c r="I425" s="116" t="s">
        <v>999</v>
      </c>
      <c r="J425" s="122">
        <v>0</v>
      </c>
    </row>
    <row r="426" spans="1:10" x14ac:dyDescent="0.25">
      <c r="A426" s="162"/>
      <c r="B426" s="145"/>
      <c r="C426" s="145"/>
      <c r="D426" s="31" t="s">
        <v>1015</v>
      </c>
      <c r="E426" s="19">
        <v>0</v>
      </c>
      <c r="F426" s="19">
        <v>0</v>
      </c>
      <c r="G426" s="19">
        <v>0.25</v>
      </c>
      <c r="H426" s="19">
        <v>1</v>
      </c>
      <c r="I426" s="116" t="s">
        <v>999</v>
      </c>
      <c r="J426" s="122">
        <v>0</v>
      </c>
    </row>
    <row r="427" spans="1:10" x14ac:dyDescent="0.25">
      <c r="A427" s="162"/>
      <c r="B427" s="145"/>
      <c r="C427" s="145"/>
      <c r="D427" s="31" t="s">
        <v>1016</v>
      </c>
      <c r="E427" s="19">
        <v>0</v>
      </c>
      <c r="F427" s="19">
        <v>0</v>
      </c>
      <c r="G427" s="19">
        <v>0</v>
      </c>
      <c r="H427" s="19">
        <v>0.25</v>
      </c>
      <c r="I427" s="116" t="s">
        <v>999</v>
      </c>
      <c r="J427" s="122">
        <v>0</v>
      </c>
    </row>
    <row r="428" spans="1:10" x14ac:dyDescent="0.25">
      <c r="A428" s="162"/>
      <c r="B428" s="145"/>
      <c r="C428" s="145"/>
      <c r="D428" s="116" t="s">
        <v>1010</v>
      </c>
      <c r="E428" s="30">
        <v>238565.21</v>
      </c>
      <c r="F428" s="30">
        <v>238565.21</v>
      </c>
      <c r="G428" s="30">
        <v>238565.21</v>
      </c>
      <c r="H428" s="30">
        <v>238565.21</v>
      </c>
      <c r="I428" s="116" t="s">
        <v>999</v>
      </c>
      <c r="J428" s="122">
        <v>0</v>
      </c>
    </row>
    <row r="429" spans="1:10" x14ac:dyDescent="0.25">
      <c r="A429" s="162"/>
      <c r="B429" s="145"/>
      <c r="C429" s="145"/>
      <c r="D429" s="116" t="s">
        <v>1011</v>
      </c>
      <c r="E429" s="19">
        <v>0.2</v>
      </c>
      <c r="F429" s="19">
        <v>0.2</v>
      </c>
      <c r="G429" s="19">
        <v>0.2</v>
      </c>
      <c r="H429" s="19">
        <v>0.2</v>
      </c>
      <c r="I429" s="116" t="s">
        <v>999</v>
      </c>
      <c r="J429" s="122">
        <v>0</v>
      </c>
    </row>
    <row r="430" spans="1:10" x14ac:dyDescent="0.25">
      <c r="A430" s="162"/>
      <c r="B430" s="145"/>
      <c r="C430" s="116" t="s">
        <v>1017</v>
      </c>
      <c r="D430" s="116" t="s">
        <v>1018</v>
      </c>
      <c r="E430" s="19">
        <v>0.8</v>
      </c>
      <c r="F430" s="19">
        <v>0.8</v>
      </c>
      <c r="G430" s="19">
        <v>0.8</v>
      </c>
      <c r="H430" s="19">
        <v>0.8</v>
      </c>
      <c r="I430" s="116" t="s">
        <v>999</v>
      </c>
      <c r="J430" s="122">
        <v>0</v>
      </c>
    </row>
    <row r="431" spans="1:10" x14ac:dyDescent="0.25">
      <c r="A431" s="162"/>
      <c r="B431" s="145" t="s">
        <v>1019</v>
      </c>
      <c r="C431" s="145" t="s">
        <v>1020</v>
      </c>
      <c r="D431" s="116" t="s">
        <v>1004</v>
      </c>
      <c r="E431" s="116">
        <v>65</v>
      </c>
      <c r="F431" s="116">
        <v>65</v>
      </c>
      <c r="G431" s="116">
        <v>20</v>
      </c>
      <c r="H431" s="116">
        <v>0</v>
      </c>
      <c r="I431" s="116" t="s">
        <v>999</v>
      </c>
      <c r="J431" s="30">
        <f>SUM(E431:H431)*H433</f>
        <v>100815000</v>
      </c>
    </row>
    <row r="432" spans="1:10" x14ac:dyDescent="0.25">
      <c r="A432" s="162"/>
      <c r="B432" s="145"/>
      <c r="C432" s="145"/>
      <c r="D432" s="31" t="s">
        <v>1005</v>
      </c>
      <c r="E432" s="31">
        <v>15</v>
      </c>
      <c r="F432" s="31">
        <v>50</v>
      </c>
      <c r="G432" s="31">
        <v>65</v>
      </c>
      <c r="H432" s="31">
        <v>20</v>
      </c>
      <c r="I432" s="116" t="s">
        <v>999</v>
      </c>
      <c r="J432" s="122">
        <v>0</v>
      </c>
    </row>
    <row r="433" spans="1:10" x14ac:dyDescent="0.25">
      <c r="A433" s="162"/>
      <c r="B433" s="145"/>
      <c r="C433" s="145"/>
      <c r="D433" s="116" t="s">
        <v>1010</v>
      </c>
      <c r="E433" s="30">
        <f>611000*1.1</f>
        <v>672100</v>
      </c>
      <c r="F433" s="30">
        <f>E433</f>
        <v>672100</v>
      </c>
      <c r="G433" s="30">
        <f t="shared" ref="G433:H433" si="0">F433</f>
        <v>672100</v>
      </c>
      <c r="H433" s="30">
        <f t="shared" si="0"/>
        <v>672100</v>
      </c>
      <c r="I433" s="116" t="s">
        <v>999</v>
      </c>
      <c r="J433" s="122">
        <v>0</v>
      </c>
    </row>
    <row r="434" spans="1:10" x14ac:dyDescent="0.25">
      <c r="A434" s="162"/>
      <c r="B434" s="145"/>
      <c r="C434" s="145"/>
      <c r="D434" s="116" t="s">
        <v>1011</v>
      </c>
      <c r="E434" s="19">
        <v>0.2</v>
      </c>
      <c r="F434" s="19">
        <v>0.2</v>
      </c>
      <c r="G434" s="19">
        <v>0.2</v>
      </c>
      <c r="H434" s="19">
        <v>0.2</v>
      </c>
      <c r="I434" s="116" t="s">
        <v>999</v>
      </c>
      <c r="J434" s="122">
        <v>0</v>
      </c>
    </row>
    <row r="435" spans="1:10" x14ac:dyDescent="0.25">
      <c r="A435" s="162"/>
      <c r="B435" s="145"/>
      <c r="C435" s="145" t="s">
        <v>1021</v>
      </c>
      <c r="D435" s="116" t="s">
        <v>1004</v>
      </c>
      <c r="E435" s="116">
        <v>5</v>
      </c>
      <c r="F435" s="116">
        <v>6</v>
      </c>
      <c r="G435" s="116">
        <v>4</v>
      </c>
      <c r="H435" s="116">
        <v>0</v>
      </c>
      <c r="I435" s="116" t="s">
        <v>999</v>
      </c>
      <c r="J435" s="30">
        <f>SUM(E435:H435)*H437</f>
        <v>6756750</v>
      </c>
    </row>
    <row r="436" spans="1:10" x14ac:dyDescent="0.25">
      <c r="A436" s="162"/>
      <c r="B436" s="145"/>
      <c r="C436" s="145"/>
      <c r="D436" s="31" t="s">
        <v>1005</v>
      </c>
      <c r="E436" s="31">
        <v>3</v>
      </c>
      <c r="F436" s="31">
        <v>4</v>
      </c>
      <c r="G436" s="31">
        <v>4</v>
      </c>
      <c r="H436" s="31">
        <v>4</v>
      </c>
      <c r="I436" s="116" t="s">
        <v>999</v>
      </c>
      <c r="J436" s="122">
        <v>0</v>
      </c>
    </row>
    <row r="437" spans="1:10" x14ac:dyDescent="0.25">
      <c r="A437" s="162"/>
      <c r="B437" s="145"/>
      <c r="C437" s="145"/>
      <c r="D437" s="116" t="s">
        <v>1010</v>
      </c>
      <c r="E437" s="30">
        <v>450450</v>
      </c>
      <c r="F437" s="30">
        <f>E437</f>
        <v>450450</v>
      </c>
      <c r="G437" s="30">
        <f t="shared" ref="G437:H437" si="1">F437</f>
        <v>450450</v>
      </c>
      <c r="H437" s="30">
        <f t="shared" si="1"/>
        <v>450450</v>
      </c>
      <c r="I437" s="116" t="s">
        <v>999</v>
      </c>
      <c r="J437" s="122">
        <v>0</v>
      </c>
    </row>
    <row r="438" spans="1:10" x14ac:dyDescent="0.25">
      <c r="A438" s="162"/>
      <c r="B438" s="145"/>
      <c r="C438" s="145"/>
      <c r="D438" s="116" t="s">
        <v>1011</v>
      </c>
      <c r="E438" s="19">
        <v>0.2</v>
      </c>
      <c r="F438" s="19">
        <v>0.2</v>
      </c>
      <c r="G438" s="19">
        <v>0.2</v>
      </c>
      <c r="H438" s="19">
        <v>0.2</v>
      </c>
      <c r="I438" s="116" t="s">
        <v>999</v>
      </c>
      <c r="J438" s="122">
        <v>0</v>
      </c>
    </row>
    <row r="439" spans="1:10" x14ac:dyDescent="0.25">
      <c r="A439" s="162"/>
      <c r="B439" s="145"/>
      <c r="C439" s="145" t="s">
        <v>1022</v>
      </c>
      <c r="D439" s="116" t="s">
        <v>1004</v>
      </c>
      <c r="E439" s="116">
        <v>4</v>
      </c>
      <c r="F439" s="116">
        <v>13</v>
      </c>
      <c r="G439" s="116">
        <v>3</v>
      </c>
      <c r="H439" s="116">
        <v>0</v>
      </c>
      <c r="I439" s="116" t="s">
        <v>999</v>
      </c>
      <c r="J439" s="30">
        <f>SUM(E439:H439)*H441</f>
        <v>4070000</v>
      </c>
    </row>
    <row r="440" spans="1:10" x14ac:dyDescent="0.25">
      <c r="A440" s="162"/>
      <c r="B440" s="145"/>
      <c r="C440" s="145"/>
      <c r="D440" s="31" t="s">
        <v>1005</v>
      </c>
      <c r="E440" s="31">
        <v>2</v>
      </c>
      <c r="F440" s="31">
        <v>6</v>
      </c>
      <c r="G440" s="31">
        <v>9</v>
      </c>
      <c r="H440" s="31">
        <v>3</v>
      </c>
      <c r="I440" s="116" t="s">
        <v>999</v>
      </c>
      <c r="J440" s="122">
        <v>0</v>
      </c>
    </row>
    <row r="441" spans="1:10" x14ac:dyDescent="0.25">
      <c r="A441" s="162"/>
      <c r="B441" s="145"/>
      <c r="C441" s="145"/>
      <c r="D441" s="116" t="s">
        <v>1010</v>
      </c>
      <c r="E441" s="30">
        <v>203500</v>
      </c>
      <c r="F441" s="30">
        <v>203500</v>
      </c>
      <c r="G441" s="30">
        <v>203500</v>
      </c>
      <c r="H441" s="30">
        <v>203500</v>
      </c>
      <c r="I441" s="116" t="s">
        <v>999</v>
      </c>
      <c r="J441" s="122">
        <v>0</v>
      </c>
    </row>
    <row r="442" spans="1:10" x14ac:dyDescent="0.25">
      <c r="A442" s="162"/>
      <c r="B442" s="145"/>
      <c r="C442" s="145"/>
      <c r="D442" s="116" t="s">
        <v>1011</v>
      </c>
      <c r="E442" s="19">
        <v>0.2</v>
      </c>
      <c r="F442" s="19">
        <v>0.2</v>
      </c>
      <c r="G442" s="19">
        <v>0.2</v>
      </c>
      <c r="H442" s="19">
        <v>0.2</v>
      </c>
      <c r="I442" s="116" t="s">
        <v>999</v>
      </c>
      <c r="J442" s="122">
        <v>0</v>
      </c>
    </row>
    <row r="443" spans="1:10" x14ac:dyDescent="0.25">
      <c r="A443" s="162"/>
      <c r="B443" s="145"/>
      <c r="C443" s="145" t="s">
        <v>1023</v>
      </c>
      <c r="D443" s="116" t="s">
        <v>1004</v>
      </c>
      <c r="E443" s="116">
        <v>15</v>
      </c>
      <c r="F443" s="116">
        <v>25</v>
      </c>
      <c r="G443" s="116">
        <v>15</v>
      </c>
      <c r="H443" s="116">
        <v>0</v>
      </c>
      <c r="I443" s="116" t="s">
        <v>999</v>
      </c>
      <c r="J443" s="30">
        <f>SUM(E444:H444)*H445</f>
        <v>4840000</v>
      </c>
    </row>
    <row r="444" spans="1:10" x14ac:dyDescent="0.25">
      <c r="A444" s="162"/>
      <c r="B444" s="145"/>
      <c r="C444" s="145"/>
      <c r="D444" s="31" t="s">
        <v>1005</v>
      </c>
      <c r="E444" s="31">
        <v>10</v>
      </c>
      <c r="F444" s="31">
        <v>15</v>
      </c>
      <c r="G444" s="31">
        <v>15</v>
      </c>
      <c r="H444" s="31">
        <v>15</v>
      </c>
      <c r="I444" s="116" t="s">
        <v>999</v>
      </c>
      <c r="J444" s="122">
        <v>0</v>
      </c>
    </row>
    <row r="445" spans="1:10" x14ac:dyDescent="0.25">
      <c r="A445" s="162"/>
      <c r="B445" s="145"/>
      <c r="C445" s="145"/>
      <c r="D445" s="116" t="s">
        <v>1010</v>
      </c>
      <c r="E445" s="30">
        <v>88000</v>
      </c>
      <c r="F445" s="30">
        <f>E445</f>
        <v>88000</v>
      </c>
      <c r="G445" s="30">
        <f t="shared" ref="G445:H445" si="2">F445</f>
        <v>88000</v>
      </c>
      <c r="H445" s="30">
        <f t="shared" si="2"/>
        <v>88000</v>
      </c>
      <c r="I445" s="116" t="s">
        <v>999</v>
      </c>
      <c r="J445" s="122">
        <v>0</v>
      </c>
    </row>
    <row r="446" spans="1:10" x14ac:dyDescent="0.25">
      <c r="A446" s="162"/>
      <c r="B446" s="145"/>
      <c r="C446" s="145"/>
      <c r="D446" s="116" t="s">
        <v>1011</v>
      </c>
      <c r="E446" s="19">
        <v>0.2</v>
      </c>
      <c r="F446" s="19">
        <v>0.2</v>
      </c>
      <c r="G446" s="19">
        <v>0.2</v>
      </c>
      <c r="H446" s="19">
        <v>0.2</v>
      </c>
      <c r="I446" s="116" t="s">
        <v>999</v>
      </c>
      <c r="J446" s="122">
        <v>0</v>
      </c>
    </row>
    <row r="447" spans="1:10" x14ac:dyDescent="0.25">
      <c r="A447" s="162"/>
      <c r="B447" s="145"/>
      <c r="C447" s="145" t="s">
        <v>1024</v>
      </c>
      <c r="D447" s="116" t="s">
        <v>1025</v>
      </c>
      <c r="E447" s="116">
        <v>150</v>
      </c>
      <c r="F447" s="116">
        <v>200</v>
      </c>
      <c r="G447" s="116">
        <v>300</v>
      </c>
      <c r="H447" s="116">
        <v>0</v>
      </c>
      <c r="I447" s="116" t="s">
        <v>999</v>
      </c>
      <c r="J447" s="30">
        <f>(H447+G447+F447+E447)*H449</f>
        <v>2145000</v>
      </c>
    </row>
    <row r="448" spans="1:10" x14ac:dyDescent="0.25">
      <c r="A448" s="162"/>
      <c r="B448" s="145"/>
      <c r="C448" s="145"/>
      <c r="D448" s="116" t="s">
        <v>1026</v>
      </c>
      <c r="E448" s="116">
        <v>50</v>
      </c>
      <c r="F448" s="116">
        <v>250</v>
      </c>
      <c r="G448" s="116">
        <v>50</v>
      </c>
      <c r="H448" s="116">
        <v>300</v>
      </c>
      <c r="I448" s="116" t="s">
        <v>999</v>
      </c>
      <c r="J448" s="122">
        <v>0</v>
      </c>
    </row>
    <row r="449" spans="1:10" x14ac:dyDescent="0.25">
      <c r="A449" s="162"/>
      <c r="B449" s="145"/>
      <c r="C449" s="145"/>
      <c r="D449" s="116" t="s">
        <v>1027</v>
      </c>
      <c r="E449" s="30">
        <v>3300</v>
      </c>
      <c r="F449" s="30">
        <f>E449</f>
        <v>3300</v>
      </c>
      <c r="G449" s="30">
        <f>F449</f>
        <v>3300</v>
      </c>
      <c r="H449" s="30">
        <f>G449</f>
        <v>3300</v>
      </c>
      <c r="I449" s="116" t="s">
        <v>999</v>
      </c>
      <c r="J449" s="122">
        <v>0</v>
      </c>
    </row>
    <row r="450" spans="1:10" x14ac:dyDescent="0.25">
      <c r="A450" s="162"/>
      <c r="B450" s="145"/>
      <c r="C450" s="145"/>
      <c r="D450" s="116" t="s">
        <v>1028</v>
      </c>
      <c r="E450" s="32">
        <f>E451*E449</f>
        <v>660</v>
      </c>
      <c r="F450" s="32">
        <f t="shared" ref="F450:H450" si="3">F451*F449</f>
        <v>660</v>
      </c>
      <c r="G450" s="32">
        <f t="shared" si="3"/>
        <v>660</v>
      </c>
      <c r="H450" s="32">
        <f t="shared" si="3"/>
        <v>660</v>
      </c>
      <c r="I450" s="116" t="s">
        <v>999</v>
      </c>
      <c r="J450" s="122">
        <v>0</v>
      </c>
    </row>
    <row r="451" spans="1:10" x14ac:dyDescent="0.25">
      <c r="A451" s="162"/>
      <c r="B451" s="145"/>
      <c r="C451" s="145"/>
      <c r="D451" s="116" t="s">
        <v>1029</v>
      </c>
      <c r="E451" s="19">
        <v>0.2</v>
      </c>
      <c r="F451" s="19">
        <v>0.2</v>
      </c>
      <c r="G451" s="19">
        <v>0.2</v>
      </c>
      <c r="H451" s="19">
        <v>0.2</v>
      </c>
      <c r="I451" s="116" t="s">
        <v>999</v>
      </c>
      <c r="J451" s="122">
        <v>0</v>
      </c>
    </row>
    <row r="452" spans="1:10" x14ac:dyDescent="0.25">
      <c r="A452" s="162"/>
      <c r="B452" s="145"/>
      <c r="C452" s="145" t="s">
        <v>1030</v>
      </c>
      <c r="D452" s="116" t="s">
        <v>1025</v>
      </c>
      <c r="E452" s="116">
        <v>5</v>
      </c>
      <c r="F452" s="116">
        <v>10</v>
      </c>
      <c r="G452" s="116">
        <v>10</v>
      </c>
      <c r="H452" s="116">
        <v>0</v>
      </c>
      <c r="I452" s="116" t="s">
        <v>999</v>
      </c>
      <c r="J452" s="30">
        <f>(H452+G452+F452+E452)*H454</f>
        <v>1075937.5</v>
      </c>
    </row>
    <row r="453" spans="1:10" x14ac:dyDescent="0.25">
      <c r="A453" s="162"/>
      <c r="B453" s="145"/>
      <c r="C453" s="145"/>
      <c r="D453" s="116" t="s">
        <v>1026</v>
      </c>
      <c r="E453" s="116">
        <v>3</v>
      </c>
      <c r="F453" s="116">
        <v>5</v>
      </c>
      <c r="G453" s="116">
        <v>7</v>
      </c>
      <c r="H453" s="116">
        <v>10</v>
      </c>
      <c r="I453" s="116" t="s">
        <v>999</v>
      </c>
      <c r="J453" s="122">
        <v>0</v>
      </c>
    </row>
    <row r="454" spans="1:10" x14ac:dyDescent="0.25">
      <c r="A454" s="162"/>
      <c r="B454" s="145"/>
      <c r="C454" s="145"/>
      <c r="D454" s="116" t="s">
        <v>1027</v>
      </c>
      <c r="E454" s="30">
        <v>43037.5</v>
      </c>
      <c r="F454" s="30">
        <v>43037.5</v>
      </c>
      <c r="G454" s="30">
        <v>43037.5</v>
      </c>
      <c r="H454" s="30">
        <v>43037.5</v>
      </c>
      <c r="I454" s="116" t="s">
        <v>999</v>
      </c>
      <c r="J454" s="122">
        <v>0</v>
      </c>
    </row>
    <row r="455" spans="1:10" x14ac:dyDescent="0.25">
      <c r="A455" s="162"/>
      <c r="B455" s="145"/>
      <c r="C455" s="145"/>
      <c r="D455" s="116" t="s">
        <v>1028</v>
      </c>
      <c r="E455" s="32">
        <f>E456*E454</f>
        <v>8607.5</v>
      </c>
      <c r="F455" s="32">
        <f t="shared" ref="F455:H455" si="4">F456*F454</f>
        <v>8607.5</v>
      </c>
      <c r="G455" s="32">
        <f t="shared" si="4"/>
        <v>8607.5</v>
      </c>
      <c r="H455" s="32">
        <f t="shared" si="4"/>
        <v>8607.5</v>
      </c>
      <c r="I455" s="116" t="s">
        <v>999</v>
      </c>
      <c r="J455" s="122">
        <v>0</v>
      </c>
    </row>
    <row r="456" spans="1:10" x14ac:dyDescent="0.25">
      <c r="A456" s="162"/>
      <c r="B456" s="145"/>
      <c r="C456" s="145"/>
      <c r="D456" s="116" t="s">
        <v>1029</v>
      </c>
      <c r="E456" s="19">
        <v>0.2</v>
      </c>
      <c r="F456" s="19">
        <v>0.2</v>
      </c>
      <c r="G456" s="19">
        <v>0.2</v>
      </c>
      <c r="H456" s="19">
        <v>0.2</v>
      </c>
      <c r="I456" s="116" t="s">
        <v>999</v>
      </c>
      <c r="J456" s="122">
        <v>0</v>
      </c>
    </row>
    <row r="457" spans="1:10" x14ac:dyDescent="0.25">
      <c r="A457" s="162"/>
      <c r="B457" s="145"/>
      <c r="C457" s="145" t="s">
        <v>1030</v>
      </c>
      <c r="D457" s="116" t="s">
        <v>1025</v>
      </c>
      <c r="E457" s="116">
        <v>3</v>
      </c>
      <c r="F457" s="116">
        <v>5</v>
      </c>
      <c r="G457" s="116">
        <v>7</v>
      </c>
      <c r="H457" s="116">
        <v>10</v>
      </c>
      <c r="I457" s="116" t="s">
        <v>999</v>
      </c>
      <c r="J457" s="30">
        <f>(H457+G457+F457+E457)*H459</f>
        <v>1075937.5</v>
      </c>
    </row>
    <row r="458" spans="1:10" x14ac:dyDescent="0.25">
      <c r="A458" s="162"/>
      <c r="B458" s="145"/>
      <c r="C458" s="145"/>
      <c r="D458" s="116" t="s">
        <v>1026</v>
      </c>
      <c r="E458" s="116">
        <v>3</v>
      </c>
      <c r="F458" s="116">
        <v>5</v>
      </c>
      <c r="G458" s="116">
        <v>7</v>
      </c>
      <c r="H458" s="116">
        <v>10</v>
      </c>
      <c r="I458" s="116" t="s">
        <v>999</v>
      </c>
      <c r="J458" s="122">
        <v>0</v>
      </c>
    </row>
    <row r="459" spans="1:10" x14ac:dyDescent="0.25">
      <c r="A459" s="162"/>
      <c r="B459" s="145"/>
      <c r="C459" s="145"/>
      <c r="D459" s="116" t="s">
        <v>1027</v>
      </c>
      <c r="E459" s="30">
        <v>43037.5</v>
      </c>
      <c r="F459" s="30">
        <v>43037.5</v>
      </c>
      <c r="G459" s="30">
        <v>43037.5</v>
      </c>
      <c r="H459" s="30">
        <v>43037.5</v>
      </c>
      <c r="I459" s="116" t="s">
        <v>999</v>
      </c>
      <c r="J459" s="122">
        <v>0</v>
      </c>
    </row>
    <row r="460" spans="1:10" x14ac:dyDescent="0.25">
      <c r="A460" s="162"/>
      <c r="B460" s="145"/>
      <c r="C460" s="145"/>
      <c r="D460" s="116" t="s">
        <v>1028</v>
      </c>
      <c r="E460" s="32">
        <f>E459*E461</f>
        <v>8607.5</v>
      </c>
      <c r="F460" s="32">
        <f t="shared" ref="F460:H460" si="5">F459*F461</f>
        <v>8607.5</v>
      </c>
      <c r="G460" s="32">
        <f t="shared" si="5"/>
        <v>8607.5</v>
      </c>
      <c r="H460" s="32">
        <f t="shared" si="5"/>
        <v>8607.5</v>
      </c>
      <c r="I460" s="116" t="s">
        <v>999</v>
      </c>
      <c r="J460" s="122">
        <v>0</v>
      </c>
    </row>
    <row r="461" spans="1:10" x14ac:dyDescent="0.25">
      <c r="A461" s="162"/>
      <c r="B461" s="145"/>
      <c r="C461" s="145"/>
      <c r="D461" s="116" t="s">
        <v>1029</v>
      </c>
      <c r="E461" s="19">
        <v>0.2</v>
      </c>
      <c r="F461" s="19">
        <v>0.2</v>
      </c>
      <c r="G461" s="19">
        <v>0.2</v>
      </c>
      <c r="H461" s="19">
        <v>0.2</v>
      </c>
      <c r="I461" s="116" t="s">
        <v>999</v>
      </c>
      <c r="J461" s="122">
        <v>0</v>
      </c>
    </row>
    <row r="462" spans="1:10" x14ac:dyDescent="0.25">
      <c r="A462" s="162"/>
      <c r="B462" s="145"/>
      <c r="C462" s="145" t="s">
        <v>1031</v>
      </c>
      <c r="D462" s="116" t="s">
        <v>1025</v>
      </c>
      <c r="E462" s="27">
        <f>(E458/SUM($E458:$H458)*70)</f>
        <v>8.4</v>
      </c>
      <c r="F462" s="27">
        <f>(F458/SUM($E458:$H458)*70)</f>
        <v>14</v>
      </c>
      <c r="G462" s="27">
        <f>(G458/SUM($E458:$H458)*70)</f>
        <v>19.600000000000001</v>
      </c>
      <c r="H462" s="27">
        <f>(H458/SUM($E458:$H458)*70)</f>
        <v>28</v>
      </c>
      <c r="I462" s="116" t="s">
        <v>999</v>
      </c>
      <c r="J462" s="30">
        <f>SUM(E462:H462)*H464</f>
        <v>1378454</v>
      </c>
    </row>
    <row r="463" spans="1:10" x14ac:dyDescent="0.25">
      <c r="A463" s="162"/>
      <c r="B463" s="145"/>
      <c r="C463" s="145"/>
      <c r="D463" s="116" t="s">
        <v>1026</v>
      </c>
      <c r="E463" s="116">
        <v>8</v>
      </c>
      <c r="F463" s="116">
        <v>14</v>
      </c>
      <c r="G463" s="116">
        <v>20</v>
      </c>
      <c r="H463" s="116">
        <v>28</v>
      </c>
      <c r="I463" s="116" t="s">
        <v>999</v>
      </c>
      <c r="J463" s="122">
        <v>0</v>
      </c>
    </row>
    <row r="464" spans="1:10" x14ac:dyDescent="0.25">
      <c r="A464" s="162"/>
      <c r="B464" s="145"/>
      <c r="C464" s="145"/>
      <c r="D464" s="116" t="s">
        <v>1027</v>
      </c>
      <c r="E464" s="30">
        <v>19692.2</v>
      </c>
      <c r="F464" s="30">
        <v>19692.2</v>
      </c>
      <c r="G464" s="30">
        <v>19692.2</v>
      </c>
      <c r="H464" s="30">
        <v>19692.2</v>
      </c>
      <c r="I464" s="116" t="s">
        <v>999</v>
      </c>
      <c r="J464" s="122">
        <v>0</v>
      </c>
    </row>
    <row r="465" spans="1:10" x14ac:dyDescent="0.25">
      <c r="A465" s="162"/>
      <c r="B465" s="145"/>
      <c r="C465" s="145"/>
      <c r="D465" s="116" t="s">
        <v>1028</v>
      </c>
      <c r="E465" s="32">
        <f>E464*E466</f>
        <v>3938.4400000000005</v>
      </c>
      <c r="F465" s="32">
        <f t="shared" ref="F465:H465" si="6">F464*F466</f>
        <v>3938.4400000000005</v>
      </c>
      <c r="G465" s="32">
        <f t="shared" si="6"/>
        <v>3938.4400000000005</v>
      </c>
      <c r="H465" s="32">
        <f t="shared" si="6"/>
        <v>3938.4400000000005</v>
      </c>
      <c r="I465" s="116" t="s">
        <v>999</v>
      </c>
      <c r="J465" s="122">
        <v>0</v>
      </c>
    </row>
    <row r="466" spans="1:10" x14ac:dyDescent="0.25">
      <c r="A466" s="162"/>
      <c r="B466" s="145"/>
      <c r="C466" s="145"/>
      <c r="D466" s="116" t="s">
        <v>1029</v>
      </c>
      <c r="E466" s="19">
        <v>0.2</v>
      </c>
      <c r="F466" s="19">
        <v>0.2</v>
      </c>
      <c r="G466" s="19">
        <v>0.2</v>
      </c>
      <c r="H466" s="19">
        <v>0.2</v>
      </c>
      <c r="I466" s="116" t="s">
        <v>999</v>
      </c>
      <c r="J466" s="122">
        <v>0</v>
      </c>
    </row>
    <row r="467" spans="1:10" x14ac:dyDescent="0.25">
      <c r="A467" s="162"/>
      <c r="B467" s="145"/>
      <c r="C467" s="145" t="s">
        <v>1032</v>
      </c>
      <c r="D467" s="116" t="s">
        <v>1025</v>
      </c>
      <c r="E467" s="33">
        <v>6</v>
      </c>
      <c r="F467" s="33">
        <v>30</v>
      </c>
      <c r="G467" s="33">
        <v>30</v>
      </c>
      <c r="H467" s="33">
        <v>19</v>
      </c>
      <c r="I467" s="116" t="s">
        <v>999</v>
      </c>
      <c r="J467" s="30">
        <f>SUM(E467:H467)*H469</f>
        <v>4067250</v>
      </c>
    </row>
    <row r="468" spans="1:10" x14ac:dyDescent="0.25">
      <c r="A468" s="162"/>
      <c r="B468" s="145"/>
      <c r="C468" s="145"/>
      <c r="D468" s="116" t="s">
        <v>1026</v>
      </c>
      <c r="E468" s="33">
        <v>5</v>
      </c>
      <c r="F468" s="33">
        <f>0.4*75</f>
        <v>30</v>
      </c>
      <c r="G468" s="33">
        <f>0.4*75</f>
        <v>30</v>
      </c>
      <c r="H468" s="33">
        <f>E468-F468-G468+75</f>
        <v>20</v>
      </c>
      <c r="I468" s="116" t="s">
        <v>999</v>
      </c>
      <c r="J468" s="122">
        <v>0</v>
      </c>
    </row>
    <row r="469" spans="1:10" x14ac:dyDescent="0.25">
      <c r="A469" s="162"/>
      <c r="B469" s="145"/>
      <c r="C469" s="145"/>
      <c r="D469" s="116" t="s">
        <v>1027</v>
      </c>
      <c r="E469" s="30">
        <v>47850</v>
      </c>
      <c r="F469" s="30">
        <v>47850</v>
      </c>
      <c r="G469" s="30">
        <v>47850</v>
      </c>
      <c r="H469" s="30">
        <v>47850</v>
      </c>
      <c r="I469" s="116" t="s">
        <v>999</v>
      </c>
      <c r="J469" s="122">
        <v>0</v>
      </c>
    </row>
    <row r="470" spans="1:10" x14ac:dyDescent="0.25">
      <c r="A470" s="162"/>
      <c r="B470" s="145"/>
      <c r="C470" s="145"/>
      <c r="D470" s="116" t="s">
        <v>1028</v>
      </c>
      <c r="E470" s="32">
        <f>E469*E471</f>
        <v>9570</v>
      </c>
      <c r="F470" s="32">
        <f t="shared" ref="F470:H470" si="7">F469*F471</f>
        <v>9570</v>
      </c>
      <c r="G470" s="32">
        <f t="shared" si="7"/>
        <v>9570</v>
      </c>
      <c r="H470" s="32">
        <f t="shared" si="7"/>
        <v>9570</v>
      </c>
      <c r="I470" s="116" t="s">
        <v>999</v>
      </c>
      <c r="J470" s="122">
        <v>0</v>
      </c>
    </row>
    <row r="471" spans="1:10" x14ac:dyDescent="0.25">
      <c r="A471" s="162"/>
      <c r="B471" s="145"/>
      <c r="C471" s="145"/>
      <c r="D471" s="116" t="s">
        <v>1029</v>
      </c>
      <c r="E471" s="19">
        <v>0.2</v>
      </c>
      <c r="F471" s="19">
        <v>0.2</v>
      </c>
      <c r="G471" s="19">
        <v>0.2</v>
      </c>
      <c r="H471" s="19">
        <v>0.2</v>
      </c>
      <c r="I471" s="116" t="s">
        <v>999</v>
      </c>
      <c r="J471" s="122">
        <v>0</v>
      </c>
    </row>
    <row r="472" spans="1:10" x14ac:dyDescent="0.25">
      <c r="A472" s="162"/>
      <c r="B472" s="145"/>
      <c r="C472" s="145" t="s">
        <v>1033</v>
      </c>
      <c r="D472" s="116" t="s">
        <v>1025</v>
      </c>
      <c r="E472" s="116">
        <v>2</v>
      </c>
      <c r="F472" s="116">
        <v>2</v>
      </c>
      <c r="G472" s="116">
        <v>1</v>
      </c>
      <c r="H472" s="116">
        <v>0</v>
      </c>
      <c r="I472" s="116" t="s">
        <v>999</v>
      </c>
      <c r="J472" s="30">
        <f>SUM(E472:H472)*H474</f>
        <v>4835561.5</v>
      </c>
    </row>
    <row r="473" spans="1:10" x14ac:dyDescent="0.25">
      <c r="A473" s="162"/>
      <c r="B473" s="145"/>
      <c r="C473" s="145"/>
      <c r="D473" s="116" t="s">
        <v>1026</v>
      </c>
      <c r="E473" s="116">
        <v>0</v>
      </c>
      <c r="F473" s="116">
        <v>2</v>
      </c>
      <c r="G473" s="116">
        <v>2</v>
      </c>
      <c r="H473" s="116">
        <v>1</v>
      </c>
      <c r="I473" s="116" t="s">
        <v>999</v>
      </c>
      <c r="J473" s="122">
        <v>0</v>
      </c>
    </row>
    <row r="474" spans="1:10" x14ac:dyDescent="0.25">
      <c r="A474" s="162"/>
      <c r="B474" s="145"/>
      <c r="C474" s="145"/>
      <c r="D474" s="116" t="s">
        <v>1027</v>
      </c>
      <c r="E474" s="30">
        <v>967112.3</v>
      </c>
      <c r="F474" s="30">
        <v>967112.3</v>
      </c>
      <c r="G474" s="30">
        <v>967112.3</v>
      </c>
      <c r="H474" s="30">
        <v>967112.3</v>
      </c>
      <c r="I474" s="116" t="s">
        <v>999</v>
      </c>
      <c r="J474" s="122">
        <v>0</v>
      </c>
    </row>
    <row r="475" spans="1:10" x14ac:dyDescent="0.25">
      <c r="A475" s="162"/>
      <c r="B475" s="145"/>
      <c r="C475" s="145"/>
      <c r="D475" s="116" t="s">
        <v>1028</v>
      </c>
      <c r="E475" s="32">
        <f>E474*E476</f>
        <v>193422.46000000002</v>
      </c>
      <c r="F475" s="32">
        <f t="shared" ref="F475:H475" si="8">F474*F476</f>
        <v>193422.46000000002</v>
      </c>
      <c r="G475" s="32">
        <f t="shared" si="8"/>
        <v>193422.46000000002</v>
      </c>
      <c r="H475" s="32">
        <f t="shared" si="8"/>
        <v>193422.46000000002</v>
      </c>
      <c r="I475" s="116" t="s">
        <v>999</v>
      </c>
      <c r="J475" s="122">
        <v>0</v>
      </c>
    </row>
    <row r="476" spans="1:10" x14ac:dyDescent="0.25">
      <c r="A476" s="162"/>
      <c r="B476" s="145"/>
      <c r="C476" s="145"/>
      <c r="D476" s="116" t="s">
        <v>1029</v>
      </c>
      <c r="E476" s="19">
        <v>0.2</v>
      </c>
      <c r="F476" s="19">
        <v>0.2</v>
      </c>
      <c r="G476" s="19">
        <v>0.2</v>
      </c>
      <c r="H476" s="19">
        <v>0.2</v>
      </c>
      <c r="I476" s="116" t="s">
        <v>999</v>
      </c>
      <c r="J476" s="122">
        <v>0</v>
      </c>
    </row>
    <row r="477" spans="1:10" x14ac:dyDescent="0.25">
      <c r="A477" s="162"/>
      <c r="B477" s="145"/>
      <c r="C477" s="145" t="s">
        <v>1034</v>
      </c>
      <c r="D477" s="116" t="s">
        <v>1025</v>
      </c>
      <c r="E477" s="116">
        <v>2</v>
      </c>
      <c r="F477" s="116">
        <v>2</v>
      </c>
      <c r="G477" s="116">
        <v>0</v>
      </c>
      <c r="H477" s="116">
        <v>0</v>
      </c>
      <c r="I477" s="116" t="s">
        <v>999</v>
      </c>
      <c r="J477" s="30">
        <f>SUM(E477:H477)*H479</f>
        <v>3060200</v>
      </c>
    </row>
    <row r="478" spans="1:10" x14ac:dyDescent="0.25">
      <c r="A478" s="162"/>
      <c r="B478" s="145"/>
      <c r="C478" s="145"/>
      <c r="D478" s="116" t="s">
        <v>1026</v>
      </c>
      <c r="E478" s="116">
        <v>0</v>
      </c>
      <c r="F478" s="116">
        <v>2</v>
      </c>
      <c r="G478" s="116">
        <v>2</v>
      </c>
      <c r="H478" s="116">
        <v>0</v>
      </c>
      <c r="I478" s="116" t="s">
        <v>999</v>
      </c>
      <c r="J478" s="122">
        <v>0</v>
      </c>
    </row>
    <row r="479" spans="1:10" x14ac:dyDescent="0.25">
      <c r="A479" s="162"/>
      <c r="B479" s="145"/>
      <c r="C479" s="145"/>
      <c r="D479" s="116" t="s">
        <v>1027</v>
      </c>
      <c r="E479" s="30">
        <v>765050</v>
      </c>
      <c r="F479" s="30">
        <f>E479</f>
        <v>765050</v>
      </c>
      <c r="G479" s="30">
        <f t="shared" ref="G479:H479" si="9">F479</f>
        <v>765050</v>
      </c>
      <c r="H479" s="30">
        <f t="shared" si="9"/>
        <v>765050</v>
      </c>
      <c r="I479" s="116" t="s">
        <v>999</v>
      </c>
      <c r="J479" s="122">
        <v>0</v>
      </c>
    </row>
    <row r="480" spans="1:10" x14ac:dyDescent="0.25">
      <c r="A480" s="162"/>
      <c r="B480" s="145"/>
      <c r="C480" s="145"/>
      <c r="D480" s="116" t="s">
        <v>1028</v>
      </c>
      <c r="E480" s="32">
        <f>E479*E481</f>
        <v>153010</v>
      </c>
      <c r="F480" s="32">
        <f t="shared" ref="F480:H480" si="10">F479*F481</f>
        <v>153010</v>
      </c>
      <c r="G480" s="32">
        <f t="shared" si="10"/>
        <v>153010</v>
      </c>
      <c r="H480" s="32">
        <f t="shared" si="10"/>
        <v>153010</v>
      </c>
      <c r="I480" s="116" t="s">
        <v>999</v>
      </c>
      <c r="J480" s="122">
        <v>0</v>
      </c>
    </row>
    <row r="481" spans="1:10" x14ac:dyDescent="0.25">
      <c r="A481" s="162"/>
      <c r="B481" s="145"/>
      <c r="C481" s="145"/>
      <c r="D481" s="116" t="s">
        <v>1029</v>
      </c>
      <c r="E481" s="19">
        <v>0.2</v>
      </c>
      <c r="F481" s="19">
        <v>0.2</v>
      </c>
      <c r="G481" s="19">
        <v>0.2</v>
      </c>
      <c r="H481" s="19">
        <v>0.2</v>
      </c>
      <c r="I481" s="116" t="s">
        <v>999</v>
      </c>
      <c r="J481" s="122">
        <v>0</v>
      </c>
    </row>
    <row r="482" spans="1:10" x14ac:dyDescent="0.25">
      <c r="A482" s="162"/>
      <c r="B482" s="145"/>
      <c r="C482" s="145" t="s">
        <v>1035</v>
      </c>
      <c r="D482" s="116" t="s">
        <v>1025</v>
      </c>
      <c r="E482" s="116">
        <v>5</v>
      </c>
      <c r="F482" s="116">
        <v>6</v>
      </c>
      <c r="G482" s="116">
        <v>4</v>
      </c>
      <c r="H482" s="116">
        <v>0</v>
      </c>
      <c r="I482" s="116" t="s">
        <v>999</v>
      </c>
      <c r="J482" s="30">
        <f>SUM(E482:H482)*H484</f>
        <v>4537500</v>
      </c>
    </row>
    <row r="483" spans="1:10" x14ac:dyDescent="0.25">
      <c r="A483" s="162"/>
      <c r="B483" s="145"/>
      <c r="C483" s="145"/>
      <c r="D483" s="116" t="s">
        <v>1026</v>
      </c>
      <c r="E483" s="116">
        <v>3</v>
      </c>
      <c r="F483" s="116">
        <v>4</v>
      </c>
      <c r="G483" s="116">
        <v>4</v>
      </c>
      <c r="H483" s="116">
        <v>4</v>
      </c>
      <c r="I483" s="116" t="s">
        <v>999</v>
      </c>
      <c r="J483" s="122">
        <v>0</v>
      </c>
    </row>
    <row r="484" spans="1:10" x14ac:dyDescent="0.25">
      <c r="A484" s="162"/>
      <c r="B484" s="145"/>
      <c r="C484" s="145"/>
      <c r="D484" s="116" t="s">
        <v>1027</v>
      </c>
      <c r="E484" s="30">
        <v>302500</v>
      </c>
      <c r="F484" s="30">
        <v>302500</v>
      </c>
      <c r="G484" s="30">
        <v>302500</v>
      </c>
      <c r="H484" s="30">
        <v>302500</v>
      </c>
      <c r="I484" s="116" t="s">
        <v>999</v>
      </c>
      <c r="J484" s="122">
        <v>0</v>
      </c>
    </row>
    <row r="485" spans="1:10" x14ac:dyDescent="0.25">
      <c r="A485" s="162"/>
      <c r="B485" s="145"/>
      <c r="C485" s="145"/>
      <c r="D485" s="116" t="s">
        <v>1028</v>
      </c>
      <c r="E485" s="32">
        <f>E484*E486</f>
        <v>60500</v>
      </c>
      <c r="F485" s="32">
        <f t="shared" ref="F485:H485" si="11">F484*F486</f>
        <v>60500</v>
      </c>
      <c r="G485" s="32">
        <f t="shared" si="11"/>
        <v>60500</v>
      </c>
      <c r="H485" s="32">
        <f t="shared" si="11"/>
        <v>60500</v>
      </c>
      <c r="I485" s="116" t="s">
        <v>999</v>
      </c>
      <c r="J485" s="122">
        <v>0</v>
      </c>
    </row>
    <row r="486" spans="1:10" x14ac:dyDescent="0.25">
      <c r="A486" s="162"/>
      <c r="B486" s="145"/>
      <c r="C486" s="145"/>
      <c r="D486" s="116" t="s">
        <v>1029</v>
      </c>
      <c r="E486" s="19">
        <v>0.2</v>
      </c>
      <c r="F486" s="19">
        <v>0.2</v>
      </c>
      <c r="G486" s="19">
        <v>0.2</v>
      </c>
      <c r="H486" s="19">
        <v>0.2</v>
      </c>
      <c r="I486" s="116" t="s">
        <v>999</v>
      </c>
      <c r="J486" s="122">
        <v>0</v>
      </c>
    </row>
    <row r="487" spans="1:10" x14ac:dyDescent="0.25">
      <c r="A487" s="162"/>
      <c r="B487" s="145"/>
      <c r="C487" s="145" t="s">
        <v>1036</v>
      </c>
      <c r="D487" s="116" t="s">
        <v>1025</v>
      </c>
      <c r="E487" s="116">
        <v>2</v>
      </c>
      <c r="F487" s="116">
        <v>1</v>
      </c>
      <c r="G487" s="116">
        <v>2</v>
      </c>
      <c r="H487" s="116">
        <v>0</v>
      </c>
      <c r="I487" s="116" t="s">
        <v>999</v>
      </c>
      <c r="J487" s="30">
        <f>SUM(E487:H487)*H489</f>
        <v>1540000</v>
      </c>
    </row>
    <row r="488" spans="1:10" x14ac:dyDescent="0.25">
      <c r="A488" s="162"/>
      <c r="B488" s="145"/>
      <c r="C488" s="145"/>
      <c r="D488" s="116" t="s">
        <v>1026</v>
      </c>
      <c r="E488" s="116">
        <v>0</v>
      </c>
      <c r="F488" s="116">
        <v>2</v>
      </c>
      <c r="G488" s="116">
        <v>1</v>
      </c>
      <c r="H488" s="116">
        <v>2</v>
      </c>
      <c r="I488" s="116" t="s">
        <v>999</v>
      </c>
      <c r="J488" s="122">
        <v>0</v>
      </c>
    </row>
    <row r="489" spans="1:10" x14ac:dyDescent="0.25">
      <c r="A489" s="162"/>
      <c r="B489" s="145"/>
      <c r="C489" s="145"/>
      <c r="D489" s="116" t="s">
        <v>1027</v>
      </c>
      <c r="E489" s="30">
        <v>308000</v>
      </c>
      <c r="F489" s="30">
        <v>308000</v>
      </c>
      <c r="G489" s="30">
        <v>308000</v>
      </c>
      <c r="H489" s="30">
        <v>308000</v>
      </c>
      <c r="I489" s="116" t="s">
        <v>999</v>
      </c>
      <c r="J489" s="122">
        <v>0</v>
      </c>
    </row>
    <row r="490" spans="1:10" x14ac:dyDescent="0.25">
      <c r="A490" s="162"/>
      <c r="B490" s="145"/>
      <c r="C490" s="145"/>
      <c r="D490" s="116" t="s">
        <v>1028</v>
      </c>
      <c r="E490" s="32">
        <f>E489*E491</f>
        <v>61600</v>
      </c>
      <c r="F490" s="32">
        <f t="shared" ref="F490:H490" si="12">F489*F491</f>
        <v>61600</v>
      </c>
      <c r="G490" s="32">
        <f t="shared" si="12"/>
        <v>61600</v>
      </c>
      <c r="H490" s="32">
        <f t="shared" si="12"/>
        <v>61600</v>
      </c>
      <c r="I490" s="116" t="s">
        <v>999</v>
      </c>
      <c r="J490" s="122">
        <v>0</v>
      </c>
    </row>
    <row r="491" spans="1:10" x14ac:dyDescent="0.25">
      <c r="A491" s="162"/>
      <c r="B491" s="145"/>
      <c r="C491" s="145"/>
      <c r="D491" s="116" t="s">
        <v>1029</v>
      </c>
      <c r="E491" s="19">
        <v>0.2</v>
      </c>
      <c r="F491" s="19">
        <v>0.2</v>
      </c>
      <c r="G491" s="19">
        <v>0.2</v>
      </c>
      <c r="H491" s="19">
        <v>0.2</v>
      </c>
      <c r="I491" s="116" t="s">
        <v>999</v>
      </c>
      <c r="J491" s="122">
        <v>0</v>
      </c>
    </row>
    <row r="492" spans="1:10" x14ac:dyDescent="0.25">
      <c r="A492" s="162"/>
      <c r="B492" s="145"/>
      <c r="C492" s="145" t="s">
        <v>1037</v>
      </c>
      <c r="D492" s="116" t="s">
        <v>1025</v>
      </c>
      <c r="E492" s="116">
        <v>3</v>
      </c>
      <c r="F492" s="116">
        <v>4</v>
      </c>
      <c r="G492" s="116">
        <v>3</v>
      </c>
      <c r="H492" s="116">
        <v>0</v>
      </c>
      <c r="I492" s="116" t="s">
        <v>999</v>
      </c>
      <c r="J492" s="122">
        <v>0</v>
      </c>
    </row>
    <row r="493" spans="1:10" x14ac:dyDescent="0.25">
      <c r="A493" s="162"/>
      <c r="B493" s="145"/>
      <c r="C493" s="145"/>
      <c r="D493" s="116" t="s">
        <v>1026</v>
      </c>
      <c r="E493" s="116">
        <v>2</v>
      </c>
      <c r="F493" s="116">
        <v>2</v>
      </c>
      <c r="G493" s="116">
        <v>3</v>
      </c>
      <c r="H493" s="116">
        <v>3</v>
      </c>
      <c r="I493" s="116" t="s">
        <v>999</v>
      </c>
      <c r="J493" s="122">
        <v>0</v>
      </c>
    </row>
    <row r="494" spans="1:10" x14ac:dyDescent="0.25">
      <c r="A494" s="162"/>
      <c r="B494" s="145"/>
      <c r="C494" s="145"/>
      <c r="D494" s="116" t="s">
        <v>1027</v>
      </c>
      <c r="E494" s="30">
        <v>615560</v>
      </c>
      <c r="F494" s="30">
        <v>615560</v>
      </c>
      <c r="G494" s="30">
        <v>615560</v>
      </c>
      <c r="H494" s="30">
        <v>615560</v>
      </c>
      <c r="I494" s="116" t="s">
        <v>999</v>
      </c>
      <c r="J494" s="122">
        <v>0</v>
      </c>
    </row>
    <row r="495" spans="1:10" x14ac:dyDescent="0.25">
      <c r="A495" s="162"/>
      <c r="B495" s="145"/>
      <c r="C495" s="145"/>
      <c r="D495" s="116" t="s">
        <v>1028</v>
      </c>
      <c r="E495" s="32">
        <f>E494*E496</f>
        <v>123112</v>
      </c>
      <c r="F495" s="32">
        <f t="shared" ref="F495:H495" si="13">F494*F496</f>
        <v>123112</v>
      </c>
      <c r="G495" s="32">
        <f t="shared" si="13"/>
        <v>123112</v>
      </c>
      <c r="H495" s="32">
        <f t="shared" si="13"/>
        <v>123112</v>
      </c>
      <c r="I495" s="116" t="s">
        <v>999</v>
      </c>
      <c r="J495" s="122">
        <v>0</v>
      </c>
    </row>
    <row r="496" spans="1:10" x14ac:dyDescent="0.25">
      <c r="A496" s="162"/>
      <c r="B496" s="145"/>
      <c r="C496" s="145"/>
      <c r="D496" s="116" t="s">
        <v>1029</v>
      </c>
      <c r="E496" s="19">
        <v>0.2</v>
      </c>
      <c r="F496" s="19">
        <v>0.2</v>
      </c>
      <c r="G496" s="19">
        <v>0.2</v>
      </c>
      <c r="H496" s="19">
        <v>0.2</v>
      </c>
      <c r="I496" s="116" t="s">
        <v>999</v>
      </c>
      <c r="J496" s="122">
        <v>0</v>
      </c>
    </row>
    <row r="497" spans="1:10" x14ac:dyDescent="0.25">
      <c r="A497" s="162"/>
      <c r="B497" s="145"/>
      <c r="C497" s="145" t="s">
        <v>1038</v>
      </c>
      <c r="D497" s="116" t="s">
        <v>1025</v>
      </c>
      <c r="E497" s="116">
        <v>2</v>
      </c>
      <c r="F497" s="116">
        <v>1</v>
      </c>
      <c r="G497" s="116">
        <v>1</v>
      </c>
      <c r="H497" s="116">
        <v>0</v>
      </c>
      <c r="I497" s="116" t="s">
        <v>999</v>
      </c>
      <c r="J497" s="30">
        <f>SUM(E497:H497)*H499</f>
        <v>3520000</v>
      </c>
    </row>
    <row r="498" spans="1:10" x14ac:dyDescent="0.25">
      <c r="A498" s="162"/>
      <c r="B498" s="145"/>
      <c r="C498" s="145"/>
      <c r="D498" s="116" t="s">
        <v>1026</v>
      </c>
      <c r="E498" s="116">
        <v>1</v>
      </c>
      <c r="F498" s="116">
        <v>1</v>
      </c>
      <c r="G498" s="116">
        <v>1</v>
      </c>
      <c r="H498" s="116">
        <v>1</v>
      </c>
      <c r="I498" s="116" t="s">
        <v>999</v>
      </c>
      <c r="J498" s="122">
        <v>0</v>
      </c>
    </row>
    <row r="499" spans="1:10" x14ac:dyDescent="0.25">
      <c r="A499" s="162"/>
      <c r="B499" s="145"/>
      <c r="C499" s="145"/>
      <c r="D499" s="116" t="s">
        <v>1027</v>
      </c>
      <c r="E499" s="30">
        <v>880000</v>
      </c>
      <c r="F499" s="30">
        <v>880000</v>
      </c>
      <c r="G499" s="30">
        <v>880000</v>
      </c>
      <c r="H499" s="30">
        <v>880000</v>
      </c>
      <c r="I499" s="116" t="s">
        <v>999</v>
      </c>
      <c r="J499" s="122">
        <v>0</v>
      </c>
    </row>
    <row r="500" spans="1:10" x14ac:dyDescent="0.25">
      <c r="A500" s="162"/>
      <c r="B500" s="145"/>
      <c r="C500" s="145"/>
      <c r="D500" s="116" t="s">
        <v>1028</v>
      </c>
      <c r="E500" s="32">
        <f>E499*E501</f>
        <v>176000</v>
      </c>
      <c r="F500" s="32">
        <f t="shared" ref="F500:H500" si="14">F499*F501</f>
        <v>176000</v>
      </c>
      <c r="G500" s="32">
        <f t="shared" si="14"/>
        <v>176000</v>
      </c>
      <c r="H500" s="32">
        <f t="shared" si="14"/>
        <v>176000</v>
      </c>
      <c r="I500" s="116" t="s">
        <v>999</v>
      </c>
      <c r="J500" s="122">
        <v>0</v>
      </c>
    </row>
    <row r="501" spans="1:10" x14ac:dyDescent="0.25">
      <c r="A501" s="162"/>
      <c r="B501" s="145"/>
      <c r="C501" s="145"/>
      <c r="D501" s="116" t="s">
        <v>1029</v>
      </c>
      <c r="E501" s="19">
        <v>0.2</v>
      </c>
      <c r="F501" s="19">
        <v>0.2</v>
      </c>
      <c r="G501" s="19">
        <v>0.2</v>
      </c>
      <c r="H501" s="19">
        <v>0.2</v>
      </c>
      <c r="I501" s="116" t="s">
        <v>999</v>
      </c>
      <c r="J501" s="122">
        <v>0</v>
      </c>
    </row>
    <row r="502" spans="1:10" x14ac:dyDescent="0.25">
      <c r="A502" s="162"/>
      <c r="B502" s="145"/>
      <c r="C502" s="145" t="s">
        <v>1039</v>
      </c>
      <c r="D502" s="116" t="s">
        <v>1025</v>
      </c>
      <c r="E502" s="116">
        <v>3</v>
      </c>
      <c r="F502" s="116">
        <v>3</v>
      </c>
      <c r="G502" s="116">
        <v>2</v>
      </c>
      <c r="H502" s="116">
        <v>0</v>
      </c>
      <c r="I502" s="116" t="s">
        <v>999</v>
      </c>
      <c r="J502" s="30">
        <f>SUM(E502:H502)*H504</f>
        <v>1282600</v>
      </c>
    </row>
    <row r="503" spans="1:10" x14ac:dyDescent="0.25">
      <c r="A503" s="162"/>
      <c r="B503" s="145"/>
      <c r="C503" s="145"/>
      <c r="D503" s="116" t="s">
        <v>1026</v>
      </c>
      <c r="E503" s="116">
        <v>2</v>
      </c>
      <c r="F503" s="116">
        <v>2</v>
      </c>
      <c r="G503" s="116">
        <v>2</v>
      </c>
      <c r="H503" s="116">
        <v>2</v>
      </c>
      <c r="I503" s="116" t="s">
        <v>999</v>
      </c>
      <c r="J503" s="122">
        <v>0</v>
      </c>
    </row>
    <row r="504" spans="1:10" x14ac:dyDescent="0.25">
      <c r="A504" s="162"/>
      <c r="B504" s="145"/>
      <c r="C504" s="145"/>
      <c r="D504" s="116" t="s">
        <v>1027</v>
      </c>
      <c r="E504" s="30">
        <v>160325</v>
      </c>
      <c r="F504" s="30">
        <v>160325</v>
      </c>
      <c r="G504" s="30">
        <v>160325</v>
      </c>
      <c r="H504" s="30">
        <v>160325</v>
      </c>
      <c r="I504" s="116" t="s">
        <v>999</v>
      </c>
      <c r="J504" s="122">
        <v>0</v>
      </c>
    </row>
    <row r="505" spans="1:10" x14ac:dyDescent="0.25">
      <c r="A505" s="162"/>
      <c r="B505" s="145"/>
      <c r="C505" s="145"/>
      <c r="D505" s="116" t="s">
        <v>1028</v>
      </c>
      <c r="E505" s="32">
        <f>E504*E506</f>
        <v>32065</v>
      </c>
      <c r="F505" s="32">
        <f t="shared" ref="F505:H505" si="15">F504*F506</f>
        <v>32065</v>
      </c>
      <c r="G505" s="32">
        <f t="shared" si="15"/>
        <v>32065</v>
      </c>
      <c r="H505" s="32">
        <f t="shared" si="15"/>
        <v>32065</v>
      </c>
      <c r="I505" s="116" t="s">
        <v>999</v>
      </c>
      <c r="J505" s="122">
        <v>0</v>
      </c>
    </row>
    <row r="506" spans="1:10" x14ac:dyDescent="0.25">
      <c r="A506" s="162"/>
      <c r="B506" s="145"/>
      <c r="C506" s="145"/>
      <c r="D506" s="116" t="s">
        <v>1029</v>
      </c>
      <c r="E506" s="19">
        <v>0.2</v>
      </c>
      <c r="F506" s="19">
        <v>0.2</v>
      </c>
      <c r="G506" s="19">
        <v>0.2</v>
      </c>
      <c r="H506" s="19">
        <v>0.2</v>
      </c>
      <c r="I506" s="116" t="s">
        <v>999</v>
      </c>
      <c r="J506" s="122">
        <v>0</v>
      </c>
    </row>
    <row r="507" spans="1:10" x14ac:dyDescent="0.25">
      <c r="A507" s="162"/>
      <c r="B507" s="145"/>
      <c r="C507" s="145" t="s">
        <v>1040</v>
      </c>
      <c r="D507" s="116" t="s">
        <v>1025</v>
      </c>
      <c r="E507" s="116">
        <v>3</v>
      </c>
      <c r="F507" s="116">
        <v>4</v>
      </c>
      <c r="G507" s="116">
        <v>3</v>
      </c>
      <c r="H507" s="116">
        <v>0</v>
      </c>
      <c r="I507" s="116" t="s">
        <v>999</v>
      </c>
      <c r="J507" s="30">
        <f>SUM(E507:H507)*H509</f>
        <v>1606250</v>
      </c>
    </row>
    <row r="508" spans="1:10" x14ac:dyDescent="0.25">
      <c r="A508" s="162"/>
      <c r="B508" s="145"/>
      <c r="C508" s="145"/>
      <c r="D508" s="116" t="s">
        <v>1026</v>
      </c>
      <c r="E508" s="116">
        <v>1</v>
      </c>
      <c r="F508" s="116">
        <v>3</v>
      </c>
      <c r="G508" s="116">
        <v>3</v>
      </c>
      <c r="H508" s="116">
        <v>3</v>
      </c>
      <c r="I508" s="116" t="s">
        <v>999</v>
      </c>
      <c r="J508" s="122">
        <v>0</v>
      </c>
    </row>
    <row r="509" spans="1:10" x14ac:dyDescent="0.25">
      <c r="A509" s="162"/>
      <c r="B509" s="145"/>
      <c r="C509" s="145"/>
      <c r="D509" s="116" t="s">
        <v>1027</v>
      </c>
      <c r="E509" s="30">
        <v>160625</v>
      </c>
      <c r="F509" s="30">
        <v>160625</v>
      </c>
      <c r="G509" s="30">
        <v>160625</v>
      </c>
      <c r="H509" s="30">
        <v>160625</v>
      </c>
      <c r="I509" s="116" t="s">
        <v>999</v>
      </c>
      <c r="J509" s="122">
        <v>0</v>
      </c>
    </row>
    <row r="510" spans="1:10" x14ac:dyDescent="0.25">
      <c r="A510" s="162"/>
      <c r="B510" s="145"/>
      <c r="C510" s="145"/>
      <c r="D510" s="116" t="s">
        <v>1028</v>
      </c>
      <c r="E510" s="32">
        <f>E509*E511</f>
        <v>32125</v>
      </c>
      <c r="F510" s="32">
        <f t="shared" ref="F510:H510" si="16">F509*F511</f>
        <v>32125</v>
      </c>
      <c r="G510" s="32">
        <f t="shared" si="16"/>
        <v>32125</v>
      </c>
      <c r="H510" s="32">
        <f t="shared" si="16"/>
        <v>32125</v>
      </c>
      <c r="I510" s="116" t="s">
        <v>999</v>
      </c>
      <c r="J510" s="122">
        <v>0</v>
      </c>
    </row>
    <row r="511" spans="1:10" x14ac:dyDescent="0.25">
      <c r="A511" s="162"/>
      <c r="B511" s="145"/>
      <c r="C511" s="145"/>
      <c r="D511" s="116" t="s">
        <v>1029</v>
      </c>
      <c r="E511" s="19">
        <v>0.2</v>
      </c>
      <c r="F511" s="19">
        <v>0.2</v>
      </c>
      <c r="G511" s="19">
        <v>0.2</v>
      </c>
      <c r="H511" s="19">
        <v>0.2</v>
      </c>
      <c r="I511" s="116" t="s">
        <v>999</v>
      </c>
      <c r="J511" s="122">
        <v>0</v>
      </c>
    </row>
    <row r="512" spans="1:10" x14ac:dyDescent="0.25">
      <c r="A512" s="162"/>
      <c r="B512" s="145"/>
      <c r="C512" s="145" t="s">
        <v>1041</v>
      </c>
      <c r="D512" s="116" t="s">
        <v>1025</v>
      </c>
      <c r="E512" s="116">
        <v>3</v>
      </c>
      <c r="F512" s="116">
        <v>3</v>
      </c>
      <c r="G512" s="116">
        <v>2</v>
      </c>
      <c r="H512" s="116">
        <v>0</v>
      </c>
      <c r="I512" s="116" t="s">
        <v>999</v>
      </c>
      <c r="J512" s="30">
        <f>SUM(E512:H512)*H514</f>
        <v>2640000</v>
      </c>
    </row>
    <row r="513" spans="1:10" x14ac:dyDescent="0.25">
      <c r="A513" s="162"/>
      <c r="B513" s="145"/>
      <c r="C513" s="145"/>
      <c r="D513" s="116" t="s">
        <v>1026</v>
      </c>
      <c r="E513" s="116">
        <v>2</v>
      </c>
      <c r="F513" s="116">
        <v>2</v>
      </c>
      <c r="G513" s="116">
        <v>2</v>
      </c>
      <c r="H513" s="116">
        <v>2</v>
      </c>
      <c r="I513" s="116" t="s">
        <v>999</v>
      </c>
      <c r="J513" s="122">
        <v>0</v>
      </c>
    </row>
    <row r="514" spans="1:10" x14ac:dyDescent="0.25">
      <c r="A514" s="162"/>
      <c r="B514" s="145"/>
      <c r="C514" s="145"/>
      <c r="D514" s="116" t="s">
        <v>1027</v>
      </c>
      <c r="E514" s="30">
        <f>8250*40</f>
        <v>330000</v>
      </c>
      <c r="F514" s="30">
        <f>8250*40</f>
        <v>330000</v>
      </c>
      <c r="G514" s="30">
        <f>8250*40</f>
        <v>330000</v>
      </c>
      <c r="H514" s="30">
        <f>8250*40</f>
        <v>330000</v>
      </c>
      <c r="I514" s="116" t="s">
        <v>999</v>
      </c>
      <c r="J514" s="122">
        <v>0</v>
      </c>
    </row>
    <row r="515" spans="1:10" x14ac:dyDescent="0.25">
      <c r="A515" s="162"/>
      <c r="B515" s="145"/>
      <c r="C515" s="145"/>
      <c r="D515" s="116" t="s">
        <v>1028</v>
      </c>
      <c r="E515" s="32">
        <f>E514*E516</f>
        <v>66000</v>
      </c>
      <c r="F515" s="32">
        <f t="shared" ref="F515:H515" si="17">F514*F516</f>
        <v>66000</v>
      </c>
      <c r="G515" s="32">
        <f t="shared" si="17"/>
        <v>66000</v>
      </c>
      <c r="H515" s="32">
        <f t="shared" si="17"/>
        <v>66000</v>
      </c>
      <c r="I515" s="116" t="s">
        <v>999</v>
      </c>
      <c r="J515" s="122">
        <v>0</v>
      </c>
    </row>
    <row r="516" spans="1:10" x14ac:dyDescent="0.25">
      <c r="A516" s="162"/>
      <c r="B516" s="145"/>
      <c r="C516" s="145"/>
      <c r="D516" s="116" t="s">
        <v>1029</v>
      </c>
      <c r="E516" s="19">
        <v>0.2</v>
      </c>
      <c r="F516" s="19">
        <v>0.2</v>
      </c>
      <c r="G516" s="19">
        <v>0.2</v>
      </c>
      <c r="H516" s="19">
        <v>0.2</v>
      </c>
      <c r="I516" s="116" t="s">
        <v>999</v>
      </c>
      <c r="J516" s="122">
        <v>0</v>
      </c>
    </row>
    <row r="517" spans="1:10" x14ac:dyDescent="0.25">
      <c r="A517" s="162"/>
      <c r="B517" s="145"/>
      <c r="C517" s="116" t="s">
        <v>1042</v>
      </c>
      <c r="D517" s="116" t="s">
        <v>1043</v>
      </c>
      <c r="E517" s="19">
        <v>0.95</v>
      </c>
      <c r="F517" s="19">
        <v>0.95</v>
      </c>
      <c r="G517" s="19">
        <v>0.95</v>
      </c>
      <c r="H517" s="19">
        <v>0.95</v>
      </c>
      <c r="I517" s="116" t="s">
        <v>999</v>
      </c>
      <c r="J517" s="122">
        <v>0</v>
      </c>
    </row>
    <row r="518" spans="1:10" x14ac:dyDescent="0.25">
      <c r="A518" s="162"/>
      <c r="B518" s="145"/>
      <c r="C518" s="145" t="s">
        <v>1044</v>
      </c>
      <c r="D518" s="116" t="s">
        <v>1025</v>
      </c>
      <c r="E518" s="116">
        <v>20</v>
      </c>
      <c r="F518" s="116">
        <v>25</v>
      </c>
      <c r="G518" s="116">
        <v>20</v>
      </c>
      <c r="H518" s="116">
        <v>0</v>
      </c>
      <c r="I518" s="116" t="s">
        <v>999</v>
      </c>
      <c r="J518" s="30">
        <f>SUM(E520:H520)</f>
        <v>7568</v>
      </c>
    </row>
    <row r="519" spans="1:10" x14ac:dyDescent="0.25">
      <c r="A519" s="162"/>
      <c r="B519" s="145"/>
      <c r="C519" s="145"/>
      <c r="D519" s="116" t="s">
        <v>1026</v>
      </c>
      <c r="E519" s="116">
        <v>15</v>
      </c>
      <c r="F519" s="116">
        <v>15</v>
      </c>
      <c r="G519" s="116">
        <v>15</v>
      </c>
      <c r="H519" s="116">
        <v>20</v>
      </c>
      <c r="I519" s="116" t="s">
        <v>999</v>
      </c>
      <c r="J519" s="122">
        <v>0</v>
      </c>
    </row>
    <row r="520" spans="1:10" x14ac:dyDescent="0.25">
      <c r="A520" s="162"/>
      <c r="B520" s="145"/>
      <c r="C520" s="145"/>
      <c r="D520" s="116" t="s">
        <v>1045</v>
      </c>
      <c r="E520" s="30">
        <v>1892</v>
      </c>
      <c r="F520" s="30">
        <f>E520</f>
        <v>1892</v>
      </c>
      <c r="G520" s="30">
        <f>F520</f>
        <v>1892</v>
      </c>
      <c r="H520" s="30">
        <f>G520</f>
        <v>1892</v>
      </c>
      <c r="I520" s="116" t="s">
        <v>999</v>
      </c>
      <c r="J520" s="122">
        <v>0</v>
      </c>
    </row>
    <row r="521" spans="1:10" x14ac:dyDescent="0.25">
      <c r="A521" s="162"/>
      <c r="B521" s="145"/>
      <c r="C521" s="145"/>
      <c r="D521" s="116" t="s">
        <v>1028</v>
      </c>
      <c r="E521" s="32">
        <f>E520*E522</f>
        <v>378.40000000000003</v>
      </c>
      <c r="F521" s="32">
        <f t="shared" ref="F521:H521" si="18">F520*F522</f>
        <v>378.40000000000003</v>
      </c>
      <c r="G521" s="32">
        <f t="shared" si="18"/>
        <v>378.40000000000003</v>
      </c>
      <c r="H521" s="32">
        <f t="shared" si="18"/>
        <v>378.40000000000003</v>
      </c>
      <c r="I521" s="116" t="s">
        <v>999</v>
      </c>
      <c r="J521" s="122">
        <v>0</v>
      </c>
    </row>
    <row r="522" spans="1:10" x14ac:dyDescent="0.25">
      <c r="A522" s="162"/>
      <c r="B522" s="145"/>
      <c r="C522" s="145"/>
      <c r="D522" s="116" t="s">
        <v>1029</v>
      </c>
      <c r="E522" s="19">
        <v>0.2</v>
      </c>
      <c r="F522" s="19">
        <v>0.2</v>
      </c>
      <c r="G522" s="19">
        <v>0.2</v>
      </c>
      <c r="H522" s="19">
        <v>0.2</v>
      </c>
      <c r="I522" s="116" t="s">
        <v>999</v>
      </c>
      <c r="J522" s="122">
        <v>0</v>
      </c>
    </row>
    <row r="523" spans="1:10" x14ac:dyDescent="0.25">
      <c r="A523" s="162"/>
      <c r="B523" s="145"/>
      <c r="C523" s="145" t="s">
        <v>1046</v>
      </c>
      <c r="D523" s="116" t="s">
        <v>1025</v>
      </c>
      <c r="E523" s="116">
        <v>10</v>
      </c>
      <c r="F523" s="116">
        <v>20</v>
      </c>
      <c r="G523" s="116">
        <v>15</v>
      </c>
      <c r="H523" s="116">
        <v>0</v>
      </c>
      <c r="I523" s="116" t="s">
        <v>999</v>
      </c>
      <c r="J523" s="30">
        <f>SUM(E523:H523)*H525</f>
        <v>1311750</v>
      </c>
    </row>
    <row r="524" spans="1:10" x14ac:dyDescent="0.25">
      <c r="A524" s="162"/>
      <c r="B524" s="145"/>
      <c r="C524" s="145"/>
      <c r="D524" s="116" t="s">
        <v>1026</v>
      </c>
      <c r="E524" s="116">
        <v>5</v>
      </c>
      <c r="F524" s="116">
        <v>10</v>
      </c>
      <c r="G524" s="116">
        <v>15</v>
      </c>
      <c r="H524" s="116">
        <v>15</v>
      </c>
      <c r="I524" s="116" t="s">
        <v>999</v>
      </c>
      <c r="J524" s="122">
        <v>0</v>
      </c>
    </row>
    <row r="525" spans="1:10" x14ac:dyDescent="0.25">
      <c r="A525" s="162"/>
      <c r="B525" s="145"/>
      <c r="C525" s="145"/>
      <c r="D525" s="116" t="s">
        <v>1045</v>
      </c>
      <c r="E525" s="30">
        <v>29150</v>
      </c>
      <c r="F525" s="30">
        <f>E525</f>
        <v>29150</v>
      </c>
      <c r="G525" s="30">
        <f t="shared" ref="G525:H525" si="19">F525</f>
        <v>29150</v>
      </c>
      <c r="H525" s="30">
        <f t="shared" si="19"/>
        <v>29150</v>
      </c>
      <c r="I525" s="116" t="s">
        <v>999</v>
      </c>
      <c r="J525" s="122">
        <v>0</v>
      </c>
    </row>
    <row r="526" spans="1:10" x14ac:dyDescent="0.25">
      <c r="A526" s="162"/>
      <c r="B526" s="145"/>
      <c r="C526" s="145"/>
      <c r="D526" s="116" t="s">
        <v>1028</v>
      </c>
      <c r="E526" s="32">
        <f>E525*E527</f>
        <v>5830</v>
      </c>
      <c r="F526" s="32">
        <f t="shared" ref="F526:H526" si="20">F525*F527</f>
        <v>5830</v>
      </c>
      <c r="G526" s="32">
        <f t="shared" si="20"/>
        <v>5830</v>
      </c>
      <c r="H526" s="32">
        <f t="shared" si="20"/>
        <v>5830</v>
      </c>
      <c r="I526" s="116" t="s">
        <v>999</v>
      </c>
      <c r="J526" s="122">
        <v>0</v>
      </c>
    </row>
    <row r="527" spans="1:10" x14ac:dyDescent="0.25">
      <c r="A527" s="162"/>
      <c r="B527" s="145"/>
      <c r="C527" s="145"/>
      <c r="D527" s="116" t="s">
        <v>1029</v>
      </c>
      <c r="E527" s="19">
        <v>0.2</v>
      </c>
      <c r="F527" s="19">
        <v>0.2</v>
      </c>
      <c r="G527" s="19">
        <v>0.2</v>
      </c>
      <c r="H527" s="19">
        <v>0.2</v>
      </c>
      <c r="I527" s="116" t="s">
        <v>999</v>
      </c>
      <c r="J527" s="122">
        <v>0</v>
      </c>
    </row>
    <row r="528" spans="1:10" x14ac:dyDescent="0.25">
      <c r="A528" s="162"/>
      <c r="B528" s="145"/>
      <c r="C528" s="145" t="s">
        <v>1047</v>
      </c>
      <c r="D528" s="116" t="s">
        <v>1025</v>
      </c>
      <c r="E528" s="116">
        <v>65</v>
      </c>
      <c r="F528" s="116">
        <v>65</v>
      </c>
      <c r="G528" s="116">
        <v>20</v>
      </c>
      <c r="H528" s="116">
        <v>0</v>
      </c>
      <c r="I528" s="116" t="s">
        <v>999</v>
      </c>
      <c r="J528" s="30">
        <f>SUM(E528:H528)*H530</f>
        <v>379500</v>
      </c>
    </row>
    <row r="529" spans="1:10" x14ac:dyDescent="0.25">
      <c r="A529" s="162"/>
      <c r="B529" s="145"/>
      <c r="C529" s="145"/>
      <c r="D529" s="116" t="s">
        <v>1026</v>
      </c>
      <c r="E529" s="31">
        <v>15</v>
      </c>
      <c r="F529" s="31">
        <v>50</v>
      </c>
      <c r="G529" s="31">
        <v>65</v>
      </c>
      <c r="H529" s="31">
        <v>20</v>
      </c>
      <c r="I529" s="116" t="s">
        <v>999</v>
      </c>
      <c r="J529" s="122">
        <v>0</v>
      </c>
    </row>
    <row r="530" spans="1:10" x14ac:dyDescent="0.25">
      <c r="A530" s="162"/>
      <c r="B530" s="145"/>
      <c r="C530" s="145"/>
      <c r="D530" s="116" t="s">
        <v>1045</v>
      </c>
      <c r="E530" s="30">
        <v>2530</v>
      </c>
      <c r="F530" s="30">
        <f>E530</f>
        <v>2530</v>
      </c>
      <c r="G530" s="30">
        <f t="shared" ref="G530:H530" si="21">F530</f>
        <v>2530</v>
      </c>
      <c r="H530" s="30">
        <f t="shared" si="21"/>
        <v>2530</v>
      </c>
      <c r="I530" s="116" t="s">
        <v>999</v>
      </c>
      <c r="J530" s="122">
        <v>0</v>
      </c>
    </row>
    <row r="531" spans="1:10" x14ac:dyDescent="0.25">
      <c r="A531" s="162"/>
      <c r="B531" s="145"/>
      <c r="C531" s="145"/>
      <c r="D531" s="116" t="s">
        <v>1028</v>
      </c>
      <c r="E531" s="32">
        <f>E530*E532</f>
        <v>506</v>
      </c>
      <c r="F531" s="32">
        <f t="shared" ref="F531:H531" si="22">F530*F532</f>
        <v>506</v>
      </c>
      <c r="G531" s="32">
        <f t="shared" si="22"/>
        <v>506</v>
      </c>
      <c r="H531" s="32">
        <f t="shared" si="22"/>
        <v>506</v>
      </c>
      <c r="I531" s="116" t="s">
        <v>999</v>
      </c>
      <c r="J531" s="122">
        <v>0</v>
      </c>
    </row>
    <row r="532" spans="1:10" x14ac:dyDescent="0.25">
      <c r="A532" s="162"/>
      <c r="B532" s="145"/>
      <c r="C532" s="145"/>
      <c r="D532" s="116" t="s">
        <v>1029</v>
      </c>
      <c r="E532" s="19">
        <v>0.2</v>
      </c>
      <c r="F532" s="19">
        <v>0.2</v>
      </c>
      <c r="G532" s="19">
        <v>0.2</v>
      </c>
      <c r="H532" s="19">
        <v>0.2</v>
      </c>
      <c r="I532" s="116" t="s">
        <v>999</v>
      </c>
      <c r="J532" s="122">
        <v>0</v>
      </c>
    </row>
    <row r="533" spans="1:10" x14ac:dyDescent="0.25">
      <c r="A533" s="162"/>
      <c r="B533" s="145"/>
      <c r="C533" s="145" t="s">
        <v>1048</v>
      </c>
      <c r="D533" s="116" t="s">
        <v>1025</v>
      </c>
      <c r="E533" s="116">
        <f>F534</f>
        <v>1500</v>
      </c>
      <c r="F533" s="116">
        <f t="shared" ref="F533:G533" si="23">G534</f>
        <v>2000</v>
      </c>
      <c r="G533" s="116">
        <f t="shared" si="23"/>
        <v>1500</v>
      </c>
      <c r="H533" s="116">
        <v>0</v>
      </c>
      <c r="I533" s="116" t="s">
        <v>999</v>
      </c>
      <c r="J533" s="30">
        <f>SUM(E533:H533)*H535</f>
        <v>4345000</v>
      </c>
    </row>
    <row r="534" spans="1:10" x14ac:dyDescent="0.25">
      <c r="A534" s="162"/>
      <c r="B534" s="145"/>
      <c r="C534" s="145"/>
      <c r="D534" s="116" t="s">
        <v>1026</v>
      </c>
      <c r="E534" s="116">
        <v>0</v>
      </c>
      <c r="F534" s="116">
        <v>1500</v>
      </c>
      <c r="G534" s="116">
        <v>2000</v>
      </c>
      <c r="H534" s="116">
        <v>1500</v>
      </c>
      <c r="I534" s="116" t="s">
        <v>999</v>
      </c>
      <c r="J534" s="122">
        <v>0</v>
      </c>
    </row>
    <row r="535" spans="1:10" x14ac:dyDescent="0.25">
      <c r="A535" s="162"/>
      <c r="B535" s="145"/>
      <c r="C535" s="145"/>
      <c r="D535" s="116" t="s">
        <v>1045</v>
      </c>
      <c r="E535" s="30">
        <v>869</v>
      </c>
      <c r="F535" s="30">
        <f>E535</f>
        <v>869</v>
      </c>
      <c r="G535" s="30">
        <f t="shared" ref="G535:H535" si="24">F535</f>
        <v>869</v>
      </c>
      <c r="H535" s="30">
        <f t="shared" si="24"/>
        <v>869</v>
      </c>
      <c r="I535" s="116" t="s">
        <v>999</v>
      </c>
      <c r="J535" s="122">
        <v>0</v>
      </c>
    </row>
    <row r="536" spans="1:10" x14ac:dyDescent="0.25">
      <c r="A536" s="162"/>
      <c r="B536" s="145"/>
      <c r="C536" s="145"/>
      <c r="D536" s="116" t="s">
        <v>1028</v>
      </c>
      <c r="E536" s="32">
        <f>E535*E537</f>
        <v>173.8</v>
      </c>
      <c r="F536" s="32">
        <f t="shared" ref="F536:H536" si="25">F535*F537</f>
        <v>173.8</v>
      </c>
      <c r="G536" s="32">
        <f t="shared" si="25"/>
        <v>173.8</v>
      </c>
      <c r="H536" s="32">
        <f t="shared" si="25"/>
        <v>173.8</v>
      </c>
      <c r="I536" s="116" t="s">
        <v>999</v>
      </c>
      <c r="J536" s="122">
        <v>0</v>
      </c>
    </row>
    <row r="537" spans="1:10" x14ac:dyDescent="0.25">
      <c r="A537" s="162"/>
      <c r="B537" s="145"/>
      <c r="C537" s="145"/>
      <c r="D537" s="116" t="s">
        <v>1029</v>
      </c>
      <c r="E537" s="19">
        <v>0.2</v>
      </c>
      <c r="F537" s="19">
        <v>0.2</v>
      </c>
      <c r="G537" s="19">
        <v>0.2</v>
      </c>
      <c r="H537" s="19">
        <v>0.2</v>
      </c>
      <c r="I537" s="116" t="s">
        <v>999</v>
      </c>
      <c r="J537" s="122">
        <v>0</v>
      </c>
    </row>
    <row r="538" spans="1:10" x14ac:dyDescent="0.25">
      <c r="A538" s="162"/>
      <c r="B538" s="145"/>
      <c r="C538" s="145" t="s">
        <v>1049</v>
      </c>
      <c r="D538" s="116" t="s">
        <v>1025</v>
      </c>
      <c r="E538" s="116">
        <f>F539</f>
        <v>1500</v>
      </c>
      <c r="F538" s="116">
        <f t="shared" ref="F538:G538" si="26">G539</f>
        <v>2000</v>
      </c>
      <c r="G538" s="116">
        <f t="shared" si="26"/>
        <v>1500</v>
      </c>
      <c r="H538" s="116">
        <v>0</v>
      </c>
      <c r="I538" s="116" t="s">
        <v>999</v>
      </c>
      <c r="J538" s="30">
        <f>SUM(E539:H539)*H540</f>
        <v>9900000</v>
      </c>
    </row>
    <row r="539" spans="1:10" x14ac:dyDescent="0.25">
      <c r="A539" s="162"/>
      <c r="B539" s="145"/>
      <c r="C539" s="145"/>
      <c r="D539" s="116" t="s">
        <v>1026</v>
      </c>
      <c r="E539" s="116">
        <v>0</v>
      </c>
      <c r="F539" s="116">
        <v>1500</v>
      </c>
      <c r="G539" s="116">
        <v>2000</v>
      </c>
      <c r="H539" s="116">
        <v>1500</v>
      </c>
      <c r="I539" s="116" t="s">
        <v>999</v>
      </c>
      <c r="J539" s="122">
        <v>0</v>
      </c>
    </row>
    <row r="540" spans="1:10" x14ac:dyDescent="0.25">
      <c r="A540" s="162"/>
      <c r="B540" s="145"/>
      <c r="C540" s="145"/>
      <c r="D540" s="116" t="s">
        <v>1045</v>
      </c>
      <c r="E540" s="30">
        <v>1980</v>
      </c>
      <c r="F540" s="30">
        <f>E540</f>
        <v>1980</v>
      </c>
      <c r="G540" s="30">
        <f t="shared" ref="G540:H540" si="27">F540</f>
        <v>1980</v>
      </c>
      <c r="H540" s="30">
        <f t="shared" si="27"/>
        <v>1980</v>
      </c>
      <c r="I540" s="116" t="s">
        <v>999</v>
      </c>
      <c r="J540" s="122">
        <v>0</v>
      </c>
    </row>
    <row r="541" spans="1:10" x14ac:dyDescent="0.25">
      <c r="A541" s="162"/>
      <c r="B541" s="145"/>
      <c r="C541" s="145"/>
      <c r="D541" s="116" t="s">
        <v>1028</v>
      </c>
      <c r="E541" s="32">
        <f>E540*E542</f>
        <v>396</v>
      </c>
      <c r="F541" s="32">
        <f t="shared" ref="F541:H541" si="28">F540*F542</f>
        <v>396</v>
      </c>
      <c r="G541" s="32">
        <f t="shared" si="28"/>
        <v>396</v>
      </c>
      <c r="H541" s="32">
        <f t="shared" si="28"/>
        <v>396</v>
      </c>
      <c r="I541" s="116" t="s">
        <v>999</v>
      </c>
      <c r="J541" s="122">
        <v>0</v>
      </c>
    </row>
    <row r="542" spans="1:10" x14ac:dyDescent="0.25">
      <c r="A542" s="162"/>
      <c r="B542" s="145"/>
      <c r="C542" s="145"/>
      <c r="D542" s="116" t="s">
        <v>1029</v>
      </c>
      <c r="E542" s="19">
        <v>0.2</v>
      </c>
      <c r="F542" s="19">
        <v>0.2</v>
      </c>
      <c r="G542" s="19">
        <v>0.2</v>
      </c>
      <c r="H542" s="19">
        <v>0.2</v>
      </c>
      <c r="I542" s="116" t="s">
        <v>999</v>
      </c>
      <c r="J542" s="122">
        <v>0</v>
      </c>
    </row>
    <row r="543" spans="1:10" x14ac:dyDescent="0.25">
      <c r="A543" s="162"/>
      <c r="B543" s="145"/>
      <c r="C543" s="145" t="s">
        <v>1050</v>
      </c>
      <c r="D543" s="116" t="s">
        <v>1025</v>
      </c>
      <c r="E543" s="116">
        <v>1</v>
      </c>
      <c r="F543" s="116">
        <v>3</v>
      </c>
      <c r="G543" s="116">
        <v>3</v>
      </c>
      <c r="H543" s="116">
        <v>3</v>
      </c>
      <c r="I543" s="116" t="s">
        <v>999</v>
      </c>
      <c r="J543" s="30">
        <f>SUM(E544:H544)*H545</f>
        <v>101200</v>
      </c>
    </row>
    <row r="544" spans="1:10" x14ac:dyDescent="0.25">
      <c r="A544" s="162"/>
      <c r="B544" s="145"/>
      <c r="C544" s="145"/>
      <c r="D544" s="116" t="s">
        <v>1026</v>
      </c>
      <c r="E544" s="116">
        <v>1</v>
      </c>
      <c r="F544" s="116">
        <v>3</v>
      </c>
      <c r="G544" s="116">
        <v>3</v>
      </c>
      <c r="H544" s="116">
        <v>3</v>
      </c>
      <c r="I544" s="116" t="s">
        <v>999</v>
      </c>
      <c r="J544" s="122">
        <v>0</v>
      </c>
    </row>
    <row r="545" spans="1:10" x14ac:dyDescent="0.25">
      <c r="A545" s="162"/>
      <c r="B545" s="145"/>
      <c r="C545" s="145"/>
      <c r="D545" s="116" t="s">
        <v>1045</v>
      </c>
      <c r="E545" s="30">
        <v>10120</v>
      </c>
      <c r="F545" s="30">
        <f>E545</f>
        <v>10120</v>
      </c>
      <c r="G545" s="30">
        <f t="shared" ref="G545:H545" si="29">F545</f>
        <v>10120</v>
      </c>
      <c r="H545" s="30">
        <f t="shared" si="29"/>
        <v>10120</v>
      </c>
      <c r="I545" s="116" t="s">
        <v>999</v>
      </c>
      <c r="J545" s="122">
        <v>0</v>
      </c>
    </row>
    <row r="546" spans="1:10" x14ac:dyDescent="0.25">
      <c r="A546" s="162"/>
      <c r="B546" s="145"/>
      <c r="C546" s="145"/>
      <c r="D546" s="116" t="s">
        <v>1028</v>
      </c>
      <c r="E546" s="32">
        <f>E545*E547</f>
        <v>2024</v>
      </c>
      <c r="F546" s="32">
        <f t="shared" ref="F546:H546" si="30">F545*F547</f>
        <v>2024</v>
      </c>
      <c r="G546" s="32">
        <f t="shared" si="30"/>
        <v>2024</v>
      </c>
      <c r="H546" s="32">
        <f t="shared" si="30"/>
        <v>2024</v>
      </c>
      <c r="I546" s="116" t="s">
        <v>999</v>
      </c>
      <c r="J546" s="122">
        <v>0</v>
      </c>
    </row>
    <row r="547" spans="1:10" x14ac:dyDescent="0.25">
      <c r="A547" s="162"/>
      <c r="B547" s="145"/>
      <c r="C547" s="145"/>
      <c r="D547" s="116" t="s">
        <v>1029</v>
      </c>
      <c r="E547" s="19">
        <v>0.2</v>
      </c>
      <c r="F547" s="19">
        <v>0.2</v>
      </c>
      <c r="G547" s="19">
        <v>0.2</v>
      </c>
      <c r="H547" s="19">
        <v>0.2</v>
      </c>
      <c r="I547" s="116" t="s">
        <v>999</v>
      </c>
      <c r="J547" s="122">
        <v>0</v>
      </c>
    </row>
    <row r="548" spans="1:10" x14ac:dyDescent="0.25">
      <c r="A548" s="162"/>
      <c r="B548" s="145"/>
      <c r="C548" s="145" t="s">
        <v>1051</v>
      </c>
      <c r="D548" s="116" t="s">
        <v>1025</v>
      </c>
      <c r="E548" s="116">
        <v>2</v>
      </c>
      <c r="F548" s="116">
        <v>2</v>
      </c>
      <c r="G548" s="116">
        <v>3</v>
      </c>
      <c r="H548" s="116">
        <v>0</v>
      </c>
      <c r="I548" s="116" t="s">
        <v>999</v>
      </c>
      <c r="J548" s="30">
        <f>SUM(E548:H548)*H550</f>
        <v>134365</v>
      </c>
    </row>
    <row r="549" spans="1:10" x14ac:dyDescent="0.25">
      <c r="A549" s="162"/>
      <c r="B549" s="145"/>
      <c r="C549" s="145"/>
      <c r="D549" s="116" t="s">
        <v>1026</v>
      </c>
      <c r="E549" s="116">
        <v>1</v>
      </c>
      <c r="F549" s="116">
        <v>2</v>
      </c>
      <c r="G549" s="116">
        <v>2</v>
      </c>
      <c r="H549" s="116">
        <v>2</v>
      </c>
      <c r="I549" s="116" t="s">
        <v>999</v>
      </c>
      <c r="J549" s="122">
        <v>0</v>
      </c>
    </row>
    <row r="550" spans="1:10" x14ac:dyDescent="0.25">
      <c r="A550" s="162"/>
      <c r="B550" s="145"/>
      <c r="C550" s="145"/>
      <c r="D550" s="116" t="s">
        <v>1045</v>
      </c>
      <c r="E550" s="30">
        <v>19195</v>
      </c>
      <c r="F550" s="30">
        <f>E550</f>
        <v>19195</v>
      </c>
      <c r="G550" s="30">
        <f t="shared" ref="G550:H550" si="31">F550</f>
        <v>19195</v>
      </c>
      <c r="H550" s="30">
        <f t="shared" si="31"/>
        <v>19195</v>
      </c>
      <c r="I550" s="116" t="s">
        <v>999</v>
      </c>
      <c r="J550" s="122">
        <v>0</v>
      </c>
    </row>
    <row r="551" spans="1:10" x14ac:dyDescent="0.25">
      <c r="A551" s="162"/>
      <c r="B551" s="145"/>
      <c r="C551" s="145"/>
      <c r="D551" s="116" t="s">
        <v>1028</v>
      </c>
      <c r="E551" s="32">
        <f>E550*E552</f>
        <v>3839</v>
      </c>
      <c r="F551" s="32">
        <f t="shared" ref="F551:H551" si="32">F550*F552</f>
        <v>3839</v>
      </c>
      <c r="G551" s="32">
        <f t="shared" si="32"/>
        <v>3839</v>
      </c>
      <c r="H551" s="32">
        <f t="shared" si="32"/>
        <v>3839</v>
      </c>
      <c r="I551" s="116" t="s">
        <v>999</v>
      </c>
      <c r="J551" s="122">
        <v>0</v>
      </c>
    </row>
    <row r="552" spans="1:10" x14ac:dyDescent="0.25">
      <c r="A552" s="162"/>
      <c r="B552" s="145"/>
      <c r="C552" s="145"/>
      <c r="D552" s="116" t="s">
        <v>1029</v>
      </c>
      <c r="E552" s="19">
        <v>0.2</v>
      </c>
      <c r="F552" s="19">
        <v>0.2</v>
      </c>
      <c r="G552" s="19">
        <v>0.2</v>
      </c>
      <c r="H552" s="19">
        <v>0.2</v>
      </c>
      <c r="I552" s="116" t="s">
        <v>999</v>
      </c>
      <c r="J552" s="122">
        <v>0</v>
      </c>
    </row>
    <row r="553" spans="1:10" x14ac:dyDescent="0.25">
      <c r="A553" s="162"/>
      <c r="B553" s="145"/>
      <c r="C553" s="145" t="s">
        <v>1052</v>
      </c>
      <c r="D553" s="116" t="s">
        <v>1025</v>
      </c>
      <c r="E553" s="116">
        <v>4</v>
      </c>
      <c r="F553" s="116">
        <v>4</v>
      </c>
      <c r="G553" s="116">
        <v>4</v>
      </c>
      <c r="H553" s="116">
        <v>0</v>
      </c>
      <c r="I553" s="116" t="s">
        <v>999</v>
      </c>
      <c r="J553" s="30">
        <f>SUM(E553:H553)*H555</f>
        <v>708576</v>
      </c>
    </row>
    <row r="554" spans="1:10" x14ac:dyDescent="0.25">
      <c r="A554" s="162"/>
      <c r="B554" s="145"/>
      <c r="C554" s="145"/>
      <c r="D554" s="116" t="s">
        <v>1026</v>
      </c>
      <c r="E554" s="116">
        <v>2</v>
      </c>
      <c r="F554" s="116">
        <v>3</v>
      </c>
      <c r="G554" s="116">
        <v>3</v>
      </c>
      <c r="H554" s="116">
        <v>4</v>
      </c>
      <c r="I554" s="116" t="s">
        <v>999</v>
      </c>
      <c r="J554" s="122">
        <v>0</v>
      </c>
    </row>
    <row r="555" spans="1:10" x14ac:dyDescent="0.25">
      <c r="A555" s="162"/>
      <c r="B555" s="145"/>
      <c r="C555" s="145"/>
      <c r="D555" s="116" t="s">
        <v>1045</v>
      </c>
      <c r="E555" s="30">
        <v>59048</v>
      </c>
      <c r="F555" s="30">
        <f>E555</f>
        <v>59048</v>
      </c>
      <c r="G555" s="30">
        <f t="shared" ref="G555:H555" si="33">F555</f>
        <v>59048</v>
      </c>
      <c r="H555" s="30">
        <f t="shared" si="33"/>
        <v>59048</v>
      </c>
      <c r="I555" s="116" t="s">
        <v>999</v>
      </c>
      <c r="J555" s="122">
        <v>0</v>
      </c>
    </row>
    <row r="556" spans="1:10" x14ac:dyDescent="0.25">
      <c r="A556" s="162"/>
      <c r="B556" s="145"/>
      <c r="C556" s="145"/>
      <c r="D556" s="116" t="s">
        <v>1028</v>
      </c>
      <c r="E556" s="32">
        <f>E555*E557</f>
        <v>11809.6</v>
      </c>
      <c r="F556" s="32">
        <f t="shared" ref="F556:H556" si="34">F555*F557</f>
        <v>11809.6</v>
      </c>
      <c r="G556" s="32">
        <f t="shared" si="34"/>
        <v>11809.6</v>
      </c>
      <c r="H556" s="32">
        <f t="shared" si="34"/>
        <v>11809.6</v>
      </c>
      <c r="I556" s="116" t="s">
        <v>999</v>
      </c>
      <c r="J556" s="122">
        <v>0</v>
      </c>
    </row>
    <row r="557" spans="1:10" x14ac:dyDescent="0.25">
      <c r="A557" s="162"/>
      <c r="B557" s="145"/>
      <c r="C557" s="145"/>
      <c r="D557" s="116" t="s">
        <v>1029</v>
      </c>
      <c r="E557" s="19">
        <v>0.2</v>
      </c>
      <c r="F557" s="19">
        <v>0.2</v>
      </c>
      <c r="G557" s="19">
        <v>0.2</v>
      </c>
      <c r="H557" s="19">
        <v>0.2</v>
      </c>
      <c r="I557" s="116" t="s">
        <v>999</v>
      </c>
      <c r="J557" s="122">
        <v>0</v>
      </c>
    </row>
    <row r="558" spans="1:10" x14ac:dyDescent="0.25">
      <c r="A558" s="162"/>
      <c r="B558" s="145"/>
      <c r="C558" s="200" t="s">
        <v>1053</v>
      </c>
      <c r="D558" s="116" t="s">
        <v>1025</v>
      </c>
      <c r="E558" s="116">
        <v>0</v>
      </c>
      <c r="F558" s="116">
        <v>12</v>
      </c>
      <c r="G558" s="116">
        <v>12</v>
      </c>
      <c r="H558" s="116">
        <v>0</v>
      </c>
      <c r="I558" s="116" t="s">
        <v>999</v>
      </c>
      <c r="J558" s="30">
        <f>SUM(E558:H558)*H560</f>
        <v>643200</v>
      </c>
    </row>
    <row r="559" spans="1:10" x14ac:dyDescent="0.25">
      <c r="A559" s="162"/>
      <c r="B559" s="145"/>
      <c r="C559" s="200"/>
      <c r="D559" s="116" t="s">
        <v>1026</v>
      </c>
      <c r="E559" s="116">
        <v>0</v>
      </c>
      <c r="F559" s="116">
        <v>0</v>
      </c>
      <c r="G559" s="116">
        <v>12</v>
      </c>
      <c r="H559" s="116">
        <v>12</v>
      </c>
      <c r="I559" s="116" t="s">
        <v>999</v>
      </c>
      <c r="J559" s="122">
        <v>0</v>
      </c>
    </row>
    <row r="560" spans="1:10" x14ac:dyDescent="0.25">
      <c r="A560" s="162"/>
      <c r="B560" s="145"/>
      <c r="C560" s="200"/>
      <c r="D560" s="116" t="s">
        <v>1027</v>
      </c>
      <c r="E560" s="30">
        <v>26800</v>
      </c>
      <c r="F560" s="30">
        <f>E560</f>
        <v>26800</v>
      </c>
      <c r="G560" s="30">
        <f t="shared" ref="G560:H560" si="35">F560</f>
        <v>26800</v>
      </c>
      <c r="H560" s="30">
        <f t="shared" si="35"/>
        <v>26800</v>
      </c>
      <c r="I560" s="116" t="s">
        <v>999</v>
      </c>
      <c r="J560" s="122">
        <v>0</v>
      </c>
    </row>
    <row r="561" spans="1:10" x14ac:dyDescent="0.25">
      <c r="A561" s="162"/>
      <c r="B561" s="145"/>
      <c r="C561" s="200"/>
      <c r="D561" s="116" t="s">
        <v>1028</v>
      </c>
      <c r="E561" s="32">
        <f>E560*E562</f>
        <v>5360</v>
      </c>
      <c r="F561" s="32">
        <f t="shared" ref="F561:H561" si="36">F560*F562</f>
        <v>5360</v>
      </c>
      <c r="G561" s="32">
        <f t="shared" si="36"/>
        <v>5360</v>
      </c>
      <c r="H561" s="32">
        <f t="shared" si="36"/>
        <v>5360</v>
      </c>
      <c r="I561" s="116" t="s">
        <v>999</v>
      </c>
      <c r="J561" s="122">
        <v>0</v>
      </c>
    </row>
    <row r="562" spans="1:10" x14ac:dyDescent="0.25">
      <c r="A562" s="162"/>
      <c r="B562" s="145"/>
      <c r="C562" s="200"/>
      <c r="D562" s="116" t="s">
        <v>1029</v>
      </c>
      <c r="E562" s="19">
        <v>0.2</v>
      </c>
      <c r="F562" s="19">
        <v>0.2</v>
      </c>
      <c r="G562" s="19">
        <v>0.2</v>
      </c>
      <c r="H562" s="19">
        <v>0.2</v>
      </c>
      <c r="I562" s="116" t="s">
        <v>999</v>
      </c>
      <c r="J562" s="122">
        <v>0</v>
      </c>
    </row>
    <row r="563" spans="1:10" x14ac:dyDescent="0.25">
      <c r="A563" s="162"/>
      <c r="B563" s="145"/>
      <c r="C563" s="31" t="s">
        <v>1054</v>
      </c>
      <c r="D563" s="116" t="s">
        <v>1018</v>
      </c>
      <c r="E563" s="19">
        <v>0.9</v>
      </c>
      <c r="F563" s="19">
        <v>0.9</v>
      </c>
      <c r="G563" s="19">
        <v>0.9</v>
      </c>
      <c r="H563" s="19">
        <v>0.9</v>
      </c>
      <c r="I563" s="116" t="s">
        <v>999</v>
      </c>
      <c r="J563" s="122">
        <v>0</v>
      </c>
    </row>
    <row r="564" spans="1:10" x14ac:dyDescent="0.25">
      <c r="A564" s="162"/>
      <c r="B564" s="145"/>
      <c r="C564" s="31" t="s">
        <v>1055</v>
      </c>
      <c r="D564" s="116" t="s">
        <v>1018</v>
      </c>
      <c r="E564" s="19">
        <v>0.9</v>
      </c>
      <c r="F564" s="19">
        <v>0.9</v>
      </c>
      <c r="G564" s="19">
        <v>0.9</v>
      </c>
      <c r="H564" s="19">
        <v>0.9</v>
      </c>
      <c r="I564" s="116" t="s">
        <v>999</v>
      </c>
      <c r="J564" s="122">
        <v>0</v>
      </c>
    </row>
    <row r="565" spans="1:10" x14ac:dyDescent="0.25">
      <c r="A565" s="162"/>
      <c r="B565" s="145"/>
      <c r="C565" s="31" t="s">
        <v>1056</v>
      </c>
      <c r="D565" s="116" t="s">
        <v>1018</v>
      </c>
      <c r="E565" s="19">
        <v>0.9</v>
      </c>
      <c r="F565" s="19">
        <v>0.9</v>
      </c>
      <c r="G565" s="19">
        <v>0.9</v>
      </c>
      <c r="H565" s="19">
        <v>0.9</v>
      </c>
      <c r="I565" s="116" t="s">
        <v>999</v>
      </c>
      <c r="J565" s="122">
        <v>0</v>
      </c>
    </row>
    <row r="566" spans="1:10" x14ac:dyDescent="0.25">
      <c r="A566" s="162"/>
      <c r="B566" s="145"/>
      <c r="C566" s="31" t="s">
        <v>1057</v>
      </c>
      <c r="D566" s="116" t="s">
        <v>1018</v>
      </c>
      <c r="E566" s="19">
        <v>0.95</v>
      </c>
      <c r="F566" s="19">
        <v>0.95</v>
      </c>
      <c r="G566" s="19">
        <v>0.95</v>
      </c>
      <c r="H566" s="19">
        <v>0.95</v>
      </c>
      <c r="I566" s="116" t="s">
        <v>999</v>
      </c>
      <c r="J566" s="122">
        <v>0</v>
      </c>
    </row>
    <row r="567" spans="1:10" ht="33" x14ac:dyDescent="0.25">
      <c r="A567" s="162"/>
      <c r="B567" s="145"/>
      <c r="C567" s="31" t="s">
        <v>1058</v>
      </c>
      <c r="D567" s="116" t="s">
        <v>1059</v>
      </c>
      <c r="E567" s="33">
        <v>490</v>
      </c>
      <c r="F567" s="33">
        <v>490</v>
      </c>
      <c r="G567" s="33">
        <v>490</v>
      </c>
      <c r="H567" s="33">
        <v>490</v>
      </c>
      <c r="I567" s="116" t="s">
        <v>999</v>
      </c>
      <c r="J567" s="30">
        <f>7000000*1.4*12</f>
        <v>117600000</v>
      </c>
    </row>
    <row r="568" spans="1:10" ht="33" x14ac:dyDescent="0.25">
      <c r="A568" s="162"/>
      <c r="B568" s="145" t="s">
        <v>995</v>
      </c>
      <c r="C568" s="116" t="s">
        <v>1060</v>
      </c>
      <c r="D568" s="116" t="s">
        <v>1061</v>
      </c>
      <c r="E568" s="19">
        <v>1</v>
      </c>
      <c r="F568" s="19">
        <v>1</v>
      </c>
      <c r="G568" s="19">
        <v>1</v>
      </c>
      <c r="H568" s="19">
        <v>1</v>
      </c>
      <c r="I568" s="116" t="s">
        <v>999</v>
      </c>
      <c r="J568" s="30">
        <v>131625</v>
      </c>
    </row>
    <row r="569" spans="1:10" ht="33" x14ac:dyDescent="0.25">
      <c r="A569" s="162"/>
      <c r="B569" s="145"/>
      <c r="C569" s="116" t="s">
        <v>1062</v>
      </c>
      <c r="D569" s="116" t="s">
        <v>1063</v>
      </c>
      <c r="E569" s="19">
        <v>0.3</v>
      </c>
      <c r="F569" s="19">
        <v>1</v>
      </c>
      <c r="G569" s="19">
        <v>1</v>
      </c>
      <c r="H569" s="19">
        <v>1</v>
      </c>
      <c r="I569" s="116" t="s">
        <v>999</v>
      </c>
      <c r="J569" s="30">
        <v>447525</v>
      </c>
    </row>
    <row r="570" spans="1:10" ht="33" x14ac:dyDescent="0.25">
      <c r="A570" s="162"/>
      <c r="B570" s="145"/>
      <c r="C570" s="116" t="s">
        <v>1064</v>
      </c>
      <c r="D570" s="116" t="s">
        <v>1065</v>
      </c>
      <c r="E570" s="19">
        <v>1</v>
      </c>
      <c r="F570" s="19">
        <v>1</v>
      </c>
      <c r="G570" s="19">
        <v>1</v>
      </c>
      <c r="H570" s="19">
        <v>1</v>
      </c>
      <c r="I570" s="116" t="s">
        <v>999</v>
      </c>
      <c r="J570" s="30">
        <v>26325</v>
      </c>
    </row>
    <row r="571" spans="1:10" ht="49.5" x14ac:dyDescent="0.25">
      <c r="A571" s="162"/>
      <c r="B571" s="145"/>
      <c r="C571" s="145" t="s">
        <v>1066</v>
      </c>
      <c r="D571" s="116" t="s">
        <v>1067</v>
      </c>
      <c r="E571" s="19">
        <v>1</v>
      </c>
      <c r="F571" s="19">
        <v>1</v>
      </c>
      <c r="G571" s="19">
        <v>1</v>
      </c>
      <c r="H571" s="19">
        <v>1</v>
      </c>
      <c r="I571" s="116" t="s">
        <v>999</v>
      </c>
      <c r="J571" s="122">
        <v>0</v>
      </c>
    </row>
    <row r="572" spans="1:10" x14ac:dyDescent="0.25">
      <c r="A572" s="162"/>
      <c r="B572" s="145"/>
      <c r="C572" s="145"/>
      <c r="D572" s="116" t="s">
        <v>1068</v>
      </c>
      <c r="E572" s="33">
        <v>8</v>
      </c>
      <c r="F572" s="33">
        <v>8</v>
      </c>
      <c r="G572" s="33">
        <v>8</v>
      </c>
      <c r="H572" s="33">
        <v>8</v>
      </c>
      <c r="I572" s="116" t="s">
        <v>999</v>
      </c>
      <c r="J572" s="30">
        <f>((32*100)*800)</f>
        <v>2560000</v>
      </c>
    </row>
    <row r="573" spans="1:10" ht="49.5" x14ac:dyDescent="0.25">
      <c r="A573" s="162"/>
      <c r="B573" s="145"/>
      <c r="C573" s="116" t="s">
        <v>1069</v>
      </c>
      <c r="D573" s="116" t="s">
        <v>1070</v>
      </c>
      <c r="E573" s="19">
        <v>0.9</v>
      </c>
      <c r="F573" s="19">
        <v>0.9</v>
      </c>
      <c r="G573" s="19">
        <v>0.9</v>
      </c>
      <c r="H573" s="19">
        <v>1</v>
      </c>
      <c r="I573" s="116" t="s">
        <v>999</v>
      </c>
      <c r="J573" s="30">
        <f>10000*58.5</f>
        <v>585000</v>
      </c>
    </row>
    <row r="574" spans="1:10" ht="33" x14ac:dyDescent="0.25">
      <c r="A574" s="162"/>
      <c r="B574" s="145"/>
      <c r="C574" s="116" t="s">
        <v>1071</v>
      </c>
      <c r="D574" s="116" t="s">
        <v>1072</v>
      </c>
      <c r="E574" s="19">
        <v>0</v>
      </c>
      <c r="F574" s="19">
        <v>0</v>
      </c>
      <c r="G574" s="19">
        <v>1</v>
      </c>
      <c r="H574" s="19">
        <v>1</v>
      </c>
      <c r="I574" s="116" t="s">
        <v>999</v>
      </c>
      <c r="J574" s="30">
        <v>78975</v>
      </c>
    </row>
    <row r="575" spans="1:10" ht="33" customHeight="1" x14ac:dyDescent="0.25">
      <c r="A575" s="162" t="s">
        <v>1123</v>
      </c>
      <c r="B575" s="145" t="s">
        <v>1124</v>
      </c>
      <c r="C575" s="145" t="s">
        <v>1125</v>
      </c>
      <c r="D575" s="15" t="s">
        <v>1126</v>
      </c>
      <c r="E575" s="34">
        <v>39600</v>
      </c>
      <c r="F575" s="34">
        <v>22500</v>
      </c>
      <c r="G575" s="34">
        <v>4700</v>
      </c>
      <c r="H575" s="34">
        <v>31680</v>
      </c>
      <c r="I575" s="116" t="s">
        <v>1123</v>
      </c>
      <c r="J575" s="122">
        <v>0</v>
      </c>
    </row>
    <row r="576" spans="1:10" ht="49.5" x14ac:dyDescent="0.25">
      <c r="A576" s="162"/>
      <c r="B576" s="145"/>
      <c r="C576" s="145"/>
      <c r="D576" s="15" t="s">
        <v>1127</v>
      </c>
      <c r="E576" s="34">
        <v>18</v>
      </c>
      <c r="F576" s="34">
        <v>5</v>
      </c>
      <c r="G576" s="34">
        <v>6</v>
      </c>
      <c r="H576" s="34">
        <v>4</v>
      </c>
      <c r="I576" s="116" t="s">
        <v>1123</v>
      </c>
      <c r="J576" s="122">
        <v>0</v>
      </c>
    </row>
    <row r="577" spans="1:10" ht="49.5" x14ac:dyDescent="0.25">
      <c r="A577" s="162"/>
      <c r="B577" s="145"/>
      <c r="C577" s="145"/>
      <c r="D577" s="15" t="s">
        <v>1128</v>
      </c>
      <c r="E577" s="34">
        <v>36</v>
      </c>
      <c r="F577" s="34">
        <v>4</v>
      </c>
      <c r="G577" s="34">
        <v>4</v>
      </c>
      <c r="H577" s="15">
        <v>3</v>
      </c>
      <c r="I577" s="116" t="s">
        <v>1123</v>
      </c>
      <c r="J577" s="122">
        <v>0</v>
      </c>
    </row>
    <row r="578" spans="1:10" ht="49.5" x14ac:dyDescent="0.25">
      <c r="A578" s="162"/>
      <c r="B578" s="145"/>
      <c r="C578" s="145"/>
      <c r="D578" s="15" t="s">
        <v>1129</v>
      </c>
      <c r="E578" s="34">
        <v>60</v>
      </c>
      <c r="F578" s="34">
        <v>10</v>
      </c>
      <c r="G578" s="34">
        <v>14</v>
      </c>
      <c r="H578" s="34">
        <v>15</v>
      </c>
      <c r="I578" s="116" t="s">
        <v>1123</v>
      </c>
      <c r="J578" s="122">
        <v>0</v>
      </c>
    </row>
    <row r="579" spans="1:10" ht="49.5" x14ac:dyDescent="0.25">
      <c r="A579" s="162"/>
      <c r="B579" s="145"/>
      <c r="C579" s="145"/>
      <c r="D579" s="15" t="s">
        <v>1130</v>
      </c>
      <c r="E579" s="34">
        <v>90</v>
      </c>
      <c r="F579" s="34">
        <v>3</v>
      </c>
      <c r="G579" s="34">
        <v>5</v>
      </c>
      <c r="H579" s="34">
        <v>4</v>
      </c>
      <c r="I579" s="116" t="s">
        <v>1123</v>
      </c>
      <c r="J579" s="122">
        <v>0</v>
      </c>
    </row>
    <row r="580" spans="1:10" ht="49.5" x14ac:dyDescent="0.25">
      <c r="A580" s="162"/>
      <c r="B580" s="145"/>
      <c r="C580" s="145"/>
      <c r="D580" s="15" t="s">
        <v>1131</v>
      </c>
      <c r="E580" s="34">
        <v>36</v>
      </c>
      <c r="F580" s="34">
        <v>1</v>
      </c>
      <c r="G580" s="34">
        <v>2</v>
      </c>
      <c r="H580" s="34">
        <v>1</v>
      </c>
      <c r="I580" s="116" t="s">
        <v>1123</v>
      </c>
      <c r="J580" s="122">
        <v>0</v>
      </c>
    </row>
    <row r="581" spans="1:10" ht="49.5" x14ac:dyDescent="0.25">
      <c r="A581" s="162"/>
      <c r="B581" s="145"/>
      <c r="C581" s="145"/>
      <c r="D581" s="15" t="s">
        <v>1132</v>
      </c>
      <c r="E581" s="34">
        <v>5</v>
      </c>
      <c r="F581" s="34"/>
      <c r="G581" s="34">
        <v>1</v>
      </c>
      <c r="H581" s="34">
        <v>1</v>
      </c>
      <c r="I581" s="116" t="s">
        <v>1123</v>
      </c>
      <c r="J581" s="122">
        <v>0</v>
      </c>
    </row>
    <row r="582" spans="1:10" ht="49.5" x14ac:dyDescent="0.25">
      <c r="A582" s="162"/>
      <c r="B582" s="145"/>
      <c r="C582" s="145"/>
      <c r="D582" s="15" t="s">
        <v>1133</v>
      </c>
      <c r="E582" s="34">
        <v>72000</v>
      </c>
      <c r="F582" s="34">
        <v>1200</v>
      </c>
      <c r="G582" s="34">
        <v>1250</v>
      </c>
      <c r="H582" s="34">
        <v>2600</v>
      </c>
      <c r="I582" s="116" t="s">
        <v>1123</v>
      </c>
      <c r="J582" s="122">
        <v>0</v>
      </c>
    </row>
    <row r="583" spans="1:10" ht="49.5" x14ac:dyDescent="0.25">
      <c r="A583" s="162"/>
      <c r="B583" s="145"/>
      <c r="C583" s="145"/>
      <c r="D583" s="15" t="s">
        <v>1134</v>
      </c>
      <c r="E583" s="34">
        <v>90</v>
      </c>
      <c r="F583" s="34">
        <v>4</v>
      </c>
      <c r="G583" s="34">
        <v>3</v>
      </c>
      <c r="H583" s="34">
        <v>4</v>
      </c>
      <c r="I583" s="116" t="s">
        <v>1123</v>
      </c>
      <c r="J583" s="122">
        <v>0</v>
      </c>
    </row>
    <row r="584" spans="1:10" ht="49.5" x14ac:dyDescent="0.25">
      <c r="A584" s="162"/>
      <c r="B584" s="145"/>
      <c r="C584" s="145"/>
      <c r="D584" s="15" t="s">
        <v>1135</v>
      </c>
      <c r="E584" s="34">
        <v>96</v>
      </c>
      <c r="F584" s="34">
        <v>2</v>
      </c>
      <c r="G584" s="34">
        <v>1</v>
      </c>
      <c r="H584" s="34">
        <v>2</v>
      </c>
      <c r="I584" s="116" t="s">
        <v>1123</v>
      </c>
      <c r="J584" s="122">
        <v>0</v>
      </c>
    </row>
    <row r="585" spans="1:10" ht="49.5" x14ac:dyDescent="0.25">
      <c r="A585" s="162"/>
      <c r="B585" s="145" t="s">
        <v>1136</v>
      </c>
      <c r="C585" s="145" t="s">
        <v>1137</v>
      </c>
      <c r="D585" s="15" t="s">
        <v>1138</v>
      </c>
      <c r="E585" s="34">
        <v>297</v>
      </c>
      <c r="F585" s="34">
        <v>14</v>
      </c>
      <c r="G585" s="34">
        <v>12</v>
      </c>
      <c r="H585" s="34">
        <v>17</v>
      </c>
      <c r="I585" s="116" t="s">
        <v>1123</v>
      </c>
      <c r="J585" s="122">
        <v>0</v>
      </c>
    </row>
    <row r="586" spans="1:10" ht="49.5" x14ac:dyDescent="0.25">
      <c r="A586" s="162"/>
      <c r="B586" s="145"/>
      <c r="C586" s="145"/>
      <c r="D586" s="15" t="s">
        <v>1139</v>
      </c>
      <c r="E586" s="34">
        <v>1805109</v>
      </c>
      <c r="F586" s="34">
        <v>102350</v>
      </c>
      <c r="G586" s="34">
        <v>104025</v>
      </c>
      <c r="H586" s="34">
        <v>130200</v>
      </c>
      <c r="I586" s="116" t="s">
        <v>1123</v>
      </c>
      <c r="J586" s="122">
        <v>0</v>
      </c>
    </row>
    <row r="587" spans="1:10" ht="33" x14ac:dyDescent="0.3">
      <c r="A587" s="201" t="s">
        <v>1172</v>
      </c>
      <c r="B587" s="202" t="s">
        <v>1173</v>
      </c>
      <c r="C587" s="184" t="s">
        <v>1174</v>
      </c>
      <c r="D587" s="184" t="s">
        <v>1175</v>
      </c>
      <c r="E587" s="5">
        <v>30</v>
      </c>
      <c r="F587" s="5">
        <v>50</v>
      </c>
      <c r="G587" s="5">
        <v>80</v>
      </c>
      <c r="H587" s="5">
        <v>100</v>
      </c>
      <c r="I587" s="96" t="s">
        <v>1176</v>
      </c>
      <c r="J587" s="122">
        <v>0</v>
      </c>
    </row>
    <row r="588" spans="1:10" ht="33" x14ac:dyDescent="0.3">
      <c r="A588" s="201"/>
      <c r="B588" s="202"/>
      <c r="C588" s="184" t="s">
        <v>1174</v>
      </c>
      <c r="D588" s="184" t="s">
        <v>1177</v>
      </c>
      <c r="E588" s="5">
        <v>25</v>
      </c>
      <c r="F588" s="5">
        <v>50</v>
      </c>
      <c r="G588" s="5">
        <v>75</v>
      </c>
      <c r="H588" s="5">
        <v>100</v>
      </c>
      <c r="I588" s="96" t="s">
        <v>1176</v>
      </c>
      <c r="J588" s="122">
        <v>0</v>
      </c>
    </row>
    <row r="589" spans="1:10" ht="33" x14ac:dyDescent="0.3">
      <c r="A589" s="201"/>
      <c r="B589" s="202"/>
      <c r="C589" s="184" t="s">
        <v>1174</v>
      </c>
      <c r="D589" s="184" t="s">
        <v>1178</v>
      </c>
      <c r="E589" s="5">
        <v>25</v>
      </c>
      <c r="F589" s="5">
        <v>50</v>
      </c>
      <c r="G589" s="5">
        <v>75</v>
      </c>
      <c r="H589" s="5">
        <v>100</v>
      </c>
      <c r="I589" s="96" t="s">
        <v>1176</v>
      </c>
      <c r="J589" s="122">
        <v>0</v>
      </c>
    </row>
    <row r="590" spans="1:10" ht="33" x14ac:dyDescent="0.3">
      <c r="A590" s="201"/>
      <c r="B590" s="202" t="s">
        <v>1179</v>
      </c>
      <c r="C590" s="184" t="s">
        <v>1180</v>
      </c>
      <c r="D590" s="184" t="s">
        <v>1217</v>
      </c>
      <c r="E590" s="5">
        <v>89</v>
      </c>
      <c r="F590" s="5">
        <v>89.5</v>
      </c>
      <c r="G590" s="5">
        <v>90</v>
      </c>
      <c r="H590" s="5">
        <v>90.5</v>
      </c>
      <c r="I590" s="96" t="s">
        <v>1181</v>
      </c>
      <c r="J590" s="122">
        <v>0</v>
      </c>
    </row>
    <row r="591" spans="1:10" ht="49.5" x14ac:dyDescent="0.3">
      <c r="A591" s="201"/>
      <c r="B591" s="202"/>
      <c r="C591" s="184" t="s">
        <v>1180</v>
      </c>
      <c r="D591" s="184" t="s">
        <v>1218</v>
      </c>
      <c r="E591" s="5">
        <v>90</v>
      </c>
      <c r="F591" s="5">
        <v>90.5</v>
      </c>
      <c r="G591" s="5">
        <v>91</v>
      </c>
      <c r="H591" s="5">
        <v>91.5</v>
      </c>
      <c r="I591" s="96" t="s">
        <v>1181</v>
      </c>
      <c r="J591" s="122">
        <v>0</v>
      </c>
    </row>
    <row r="592" spans="1:10" ht="33" x14ac:dyDescent="0.3">
      <c r="A592" s="201"/>
      <c r="B592" s="202"/>
      <c r="C592" s="184" t="s">
        <v>1180</v>
      </c>
      <c r="D592" s="116" t="s">
        <v>1215</v>
      </c>
      <c r="E592" s="5">
        <v>12</v>
      </c>
      <c r="F592" s="5">
        <v>11.5</v>
      </c>
      <c r="G592" s="5">
        <v>11.3</v>
      </c>
      <c r="H592" s="5">
        <v>10.8</v>
      </c>
      <c r="I592" s="96" t="s">
        <v>1182</v>
      </c>
      <c r="J592" s="122">
        <v>0</v>
      </c>
    </row>
    <row r="593" spans="1:10" x14ac:dyDescent="0.25">
      <c r="A593" s="201"/>
      <c r="B593" s="202"/>
      <c r="C593" s="184" t="s">
        <v>1180</v>
      </c>
      <c r="D593" s="184" t="s">
        <v>1183</v>
      </c>
      <c r="E593" s="5">
        <v>5.5</v>
      </c>
      <c r="F593" s="5">
        <v>5.5</v>
      </c>
      <c r="G593" s="5">
        <v>5.5</v>
      </c>
      <c r="H593" s="5">
        <v>5.5</v>
      </c>
      <c r="I593" s="5" t="s">
        <v>1184</v>
      </c>
      <c r="J593" s="122">
        <v>0</v>
      </c>
    </row>
    <row r="594" spans="1:10" ht="33" x14ac:dyDescent="0.3">
      <c r="A594" s="201"/>
      <c r="B594" s="202" t="s">
        <v>1185</v>
      </c>
      <c r="C594" s="31" t="s">
        <v>1186</v>
      </c>
      <c r="D594" s="203" t="s">
        <v>1187</v>
      </c>
      <c r="E594" s="42">
        <v>95</v>
      </c>
      <c r="F594" s="42">
        <v>95</v>
      </c>
      <c r="G594" s="42">
        <v>98</v>
      </c>
      <c r="H594" s="42">
        <v>98</v>
      </c>
      <c r="I594" s="96" t="s">
        <v>1188</v>
      </c>
      <c r="J594" s="122">
        <v>0</v>
      </c>
    </row>
    <row r="595" spans="1:10" ht="33" x14ac:dyDescent="0.3">
      <c r="A595" s="201"/>
      <c r="B595" s="202"/>
      <c r="C595" s="203" t="s">
        <v>1186</v>
      </c>
      <c r="D595" s="203" t="s">
        <v>1189</v>
      </c>
      <c r="E595" s="42">
        <v>95</v>
      </c>
      <c r="F595" s="42">
        <v>97</v>
      </c>
      <c r="G595" s="42">
        <v>99</v>
      </c>
      <c r="H595" s="42">
        <v>100</v>
      </c>
      <c r="I595" s="96" t="s">
        <v>1188</v>
      </c>
      <c r="J595" s="122">
        <v>0</v>
      </c>
    </row>
    <row r="596" spans="1:10" ht="49.5" x14ac:dyDescent="0.25">
      <c r="A596" s="201"/>
      <c r="B596" s="202"/>
      <c r="C596" s="203" t="s">
        <v>1186</v>
      </c>
      <c r="D596" s="31" t="s">
        <v>1216</v>
      </c>
      <c r="E596" s="42">
        <v>95</v>
      </c>
      <c r="F596" s="42">
        <v>97</v>
      </c>
      <c r="G596" s="42">
        <v>99</v>
      </c>
      <c r="H596" s="42">
        <v>100</v>
      </c>
      <c r="I596" s="116" t="s">
        <v>1188</v>
      </c>
      <c r="J596" s="122">
        <v>0</v>
      </c>
    </row>
    <row r="597" spans="1:10" ht="33" x14ac:dyDescent="0.3">
      <c r="A597" s="201"/>
      <c r="B597" s="202"/>
      <c r="C597" s="203" t="s">
        <v>1186</v>
      </c>
      <c r="D597" s="203" t="s">
        <v>1190</v>
      </c>
      <c r="E597" s="43">
        <v>99</v>
      </c>
      <c r="F597" s="43">
        <v>99</v>
      </c>
      <c r="G597" s="43">
        <v>100</v>
      </c>
      <c r="H597" s="43">
        <v>100</v>
      </c>
      <c r="I597" s="96" t="s">
        <v>1191</v>
      </c>
      <c r="J597" s="122">
        <v>0</v>
      </c>
    </row>
    <row r="598" spans="1:10" x14ac:dyDescent="0.3">
      <c r="A598" s="201"/>
      <c r="B598" s="202"/>
      <c r="C598" s="203" t="s">
        <v>1186</v>
      </c>
      <c r="D598" s="203" t="s">
        <v>1192</v>
      </c>
      <c r="E598" s="43">
        <v>100</v>
      </c>
      <c r="F598" s="43">
        <v>100</v>
      </c>
      <c r="G598" s="43">
        <v>100</v>
      </c>
      <c r="H598" s="43">
        <v>100</v>
      </c>
      <c r="I598" s="96" t="s">
        <v>1191</v>
      </c>
      <c r="J598" s="122">
        <v>0</v>
      </c>
    </row>
    <row r="599" spans="1:10" x14ac:dyDescent="0.3">
      <c r="A599" s="201"/>
      <c r="B599" s="202"/>
      <c r="C599" s="203" t="s">
        <v>1186</v>
      </c>
      <c r="D599" s="203" t="s">
        <v>1193</v>
      </c>
      <c r="E599" s="43">
        <v>95</v>
      </c>
      <c r="F599" s="43">
        <v>97</v>
      </c>
      <c r="G599" s="43">
        <v>99</v>
      </c>
      <c r="H599" s="43">
        <v>100</v>
      </c>
      <c r="I599" s="96" t="s">
        <v>1191</v>
      </c>
      <c r="J599" s="122">
        <v>0</v>
      </c>
    </row>
    <row r="600" spans="1:10" x14ac:dyDescent="0.3">
      <c r="A600" s="201"/>
      <c r="B600" s="202" t="s">
        <v>1194</v>
      </c>
      <c r="C600" s="184" t="s">
        <v>1195</v>
      </c>
      <c r="D600" s="184" t="s">
        <v>1196</v>
      </c>
      <c r="E600" s="44">
        <v>10</v>
      </c>
      <c r="F600" s="44">
        <v>30</v>
      </c>
      <c r="G600" s="44">
        <v>45</v>
      </c>
      <c r="H600" s="44">
        <v>85</v>
      </c>
      <c r="I600" s="5" t="s">
        <v>1197</v>
      </c>
      <c r="J600" s="122">
        <v>0</v>
      </c>
    </row>
    <row r="601" spans="1:10" ht="33" x14ac:dyDescent="0.25">
      <c r="A601" s="201"/>
      <c r="B601" s="202"/>
      <c r="C601" s="184" t="s">
        <v>1195</v>
      </c>
      <c r="D601" s="114" t="s">
        <v>1219</v>
      </c>
      <c r="E601" s="5">
        <v>3</v>
      </c>
      <c r="F601" s="5">
        <v>2</v>
      </c>
      <c r="G601" s="5">
        <v>2</v>
      </c>
      <c r="H601" s="5">
        <v>1</v>
      </c>
      <c r="I601" s="5" t="s">
        <v>1198</v>
      </c>
      <c r="J601" s="122">
        <v>0</v>
      </c>
    </row>
    <row r="602" spans="1:10" ht="33" x14ac:dyDescent="0.25">
      <c r="A602" s="201"/>
      <c r="B602" s="202"/>
      <c r="C602" s="184" t="s">
        <v>1195</v>
      </c>
      <c r="D602" s="114" t="s">
        <v>1220</v>
      </c>
      <c r="E602" s="5">
        <v>90</v>
      </c>
      <c r="F602" s="5">
        <v>90</v>
      </c>
      <c r="G602" s="5">
        <v>90</v>
      </c>
      <c r="H602" s="5">
        <v>90</v>
      </c>
      <c r="I602" s="5" t="s">
        <v>1198</v>
      </c>
      <c r="J602" s="122">
        <v>0</v>
      </c>
    </row>
    <row r="603" spans="1:10" ht="33" x14ac:dyDescent="0.3">
      <c r="A603" s="201"/>
      <c r="B603" s="202" t="s">
        <v>1199</v>
      </c>
      <c r="C603" s="184" t="s">
        <v>1200</v>
      </c>
      <c r="D603" s="114" t="s">
        <v>1221</v>
      </c>
      <c r="E603" s="5">
        <v>22500</v>
      </c>
      <c r="F603" s="5">
        <v>45000</v>
      </c>
      <c r="G603" s="5">
        <v>67500</v>
      </c>
      <c r="H603" s="5">
        <v>90000</v>
      </c>
      <c r="I603" s="96" t="s">
        <v>1201</v>
      </c>
      <c r="J603" s="122">
        <v>0</v>
      </c>
    </row>
    <row r="604" spans="1:10" ht="33" x14ac:dyDescent="0.3">
      <c r="A604" s="201"/>
      <c r="B604" s="202"/>
      <c r="C604" s="184" t="s">
        <v>1200</v>
      </c>
      <c r="D604" s="184" t="s">
        <v>1202</v>
      </c>
      <c r="E604" s="5">
        <v>3.4</v>
      </c>
      <c r="F604" s="5">
        <v>3.6</v>
      </c>
      <c r="G604" s="5">
        <v>3.8</v>
      </c>
      <c r="H604" s="5">
        <v>3.8</v>
      </c>
      <c r="I604" s="96" t="s">
        <v>1203</v>
      </c>
      <c r="J604" s="122">
        <v>0</v>
      </c>
    </row>
    <row r="605" spans="1:10" ht="33" x14ac:dyDescent="0.3">
      <c r="A605" s="201"/>
      <c r="B605" s="202"/>
      <c r="C605" s="203" t="s">
        <v>1200</v>
      </c>
      <c r="D605" s="203" t="s">
        <v>1222</v>
      </c>
      <c r="E605" s="5">
        <v>0.46</v>
      </c>
      <c r="F605" s="5">
        <v>0.47</v>
      </c>
      <c r="G605" s="5">
        <v>0.48</v>
      </c>
      <c r="H605" s="5">
        <v>0.49</v>
      </c>
      <c r="I605" s="96" t="s">
        <v>1203</v>
      </c>
      <c r="J605" s="122">
        <v>0</v>
      </c>
    </row>
    <row r="606" spans="1:10" ht="33" x14ac:dyDescent="0.3">
      <c r="A606" s="201"/>
      <c r="B606" s="202" t="s">
        <v>1204</v>
      </c>
      <c r="C606" s="203" t="s">
        <v>1205</v>
      </c>
      <c r="D606" s="203" t="s">
        <v>1206</v>
      </c>
      <c r="E606" s="45">
        <v>33150</v>
      </c>
      <c r="F606" s="45">
        <v>33710</v>
      </c>
      <c r="G606" s="46">
        <v>34385</v>
      </c>
      <c r="H606" s="46">
        <v>35978</v>
      </c>
      <c r="I606" s="96" t="s">
        <v>1207</v>
      </c>
      <c r="J606" s="122">
        <v>0</v>
      </c>
    </row>
    <row r="607" spans="1:10" x14ac:dyDescent="0.3">
      <c r="A607" s="201"/>
      <c r="B607" s="202"/>
      <c r="C607" s="203" t="s">
        <v>1208</v>
      </c>
      <c r="D607" s="203" t="s">
        <v>1209</v>
      </c>
      <c r="E607" s="47">
        <v>8</v>
      </c>
      <c r="F607" s="47">
        <v>8.5</v>
      </c>
      <c r="G607" s="5">
        <v>9</v>
      </c>
      <c r="H607" s="5">
        <v>10</v>
      </c>
      <c r="I607" s="44" t="s">
        <v>1197</v>
      </c>
      <c r="J607" s="122">
        <v>0</v>
      </c>
    </row>
    <row r="608" spans="1:10" x14ac:dyDescent="0.25">
      <c r="A608" s="201"/>
      <c r="B608" s="202" t="s">
        <v>1210</v>
      </c>
      <c r="C608" s="184" t="s">
        <v>1211</v>
      </c>
      <c r="D608" s="184" t="s">
        <v>1212</v>
      </c>
      <c r="E608" s="5">
        <v>100</v>
      </c>
      <c r="F608" s="5">
        <v>100</v>
      </c>
      <c r="G608" s="5">
        <v>100</v>
      </c>
      <c r="H608" s="5">
        <v>100</v>
      </c>
      <c r="I608" s="5" t="s">
        <v>1213</v>
      </c>
      <c r="J608" s="122">
        <v>0</v>
      </c>
    </row>
    <row r="609" spans="1:10" ht="33" x14ac:dyDescent="0.25">
      <c r="A609" s="201"/>
      <c r="B609" s="202"/>
      <c r="C609" s="184" t="s">
        <v>1211</v>
      </c>
      <c r="D609" s="184" t="s">
        <v>1214</v>
      </c>
      <c r="E609" s="5">
        <v>75</v>
      </c>
      <c r="F609" s="5">
        <v>80</v>
      </c>
      <c r="G609" s="5">
        <v>83</v>
      </c>
      <c r="H609" s="5">
        <v>85</v>
      </c>
      <c r="I609" s="5" t="s">
        <v>1213</v>
      </c>
      <c r="J609" s="122">
        <v>0</v>
      </c>
    </row>
  </sheetData>
  <mergeCells count="205">
    <mergeCell ref="I26:I28"/>
    <mergeCell ref="I29:I30"/>
    <mergeCell ref="I38:I39"/>
    <mergeCell ref="I46:I47"/>
    <mergeCell ref="B575:B584"/>
    <mergeCell ref="C575:C584"/>
    <mergeCell ref="B585:B586"/>
    <mergeCell ref="C585:C586"/>
    <mergeCell ref="A1:J4"/>
    <mergeCell ref="A575:A586"/>
    <mergeCell ref="A263:A265"/>
    <mergeCell ref="A303:A310"/>
    <mergeCell ref="A345:A358"/>
    <mergeCell ref="C538:C542"/>
    <mergeCell ref="C543:C547"/>
    <mergeCell ref="C548:C552"/>
    <mergeCell ref="C553:C557"/>
    <mergeCell ref="C558:C562"/>
    <mergeCell ref="B568:B574"/>
    <mergeCell ref="C571:C572"/>
    <mergeCell ref="C507:C511"/>
    <mergeCell ref="C512:C516"/>
    <mergeCell ref="C518:C522"/>
    <mergeCell ref="C523:C527"/>
    <mergeCell ref="A411:A574"/>
    <mergeCell ref="B411:B430"/>
    <mergeCell ref="C412:C413"/>
    <mergeCell ref="C414:C421"/>
    <mergeCell ref="C422:C429"/>
    <mergeCell ref="B431:B567"/>
    <mergeCell ref="C431:C434"/>
    <mergeCell ref="C435:C438"/>
    <mergeCell ref="C439:C442"/>
    <mergeCell ref="C443:C446"/>
    <mergeCell ref="C528:C532"/>
    <mergeCell ref="C533:C537"/>
    <mergeCell ref="C477:C481"/>
    <mergeCell ref="C482:C486"/>
    <mergeCell ref="C487:C491"/>
    <mergeCell ref="C492:C496"/>
    <mergeCell ref="C497:C501"/>
    <mergeCell ref="C502:C506"/>
    <mergeCell ref="C447:C451"/>
    <mergeCell ref="C452:C456"/>
    <mergeCell ref="C457:C461"/>
    <mergeCell ref="C462:C466"/>
    <mergeCell ref="C467:C471"/>
    <mergeCell ref="C472:C476"/>
    <mergeCell ref="B388:B389"/>
    <mergeCell ref="B390:B391"/>
    <mergeCell ref="B392:B395"/>
    <mergeCell ref="B396:B402"/>
    <mergeCell ref="B403:B408"/>
    <mergeCell ref="B409:B410"/>
    <mergeCell ref="A359:A365"/>
    <mergeCell ref="B359:B365"/>
    <mergeCell ref="C359:C362"/>
    <mergeCell ref="C363:C364"/>
    <mergeCell ref="A374:A410"/>
    <mergeCell ref="B375:B378"/>
    <mergeCell ref="C375:C378"/>
    <mergeCell ref="B379:B381"/>
    <mergeCell ref="C379:C381"/>
    <mergeCell ref="B382:B387"/>
    <mergeCell ref="A366:A373"/>
    <mergeCell ref="B366:B373"/>
    <mergeCell ref="B327:B328"/>
    <mergeCell ref="C327:C328"/>
    <mergeCell ref="C332:C334"/>
    <mergeCell ref="A335:A344"/>
    <mergeCell ref="B335:B344"/>
    <mergeCell ref="C335:C338"/>
    <mergeCell ref="C341:C343"/>
    <mergeCell ref="C311:C315"/>
    <mergeCell ref="C316:C317"/>
    <mergeCell ref="C318:C320"/>
    <mergeCell ref="B311:B326"/>
    <mergeCell ref="A311:A326"/>
    <mergeCell ref="C321:C323"/>
    <mergeCell ref="C324:C326"/>
    <mergeCell ref="C287:C289"/>
    <mergeCell ref="B290:B295"/>
    <mergeCell ref="C290:C292"/>
    <mergeCell ref="C293:C295"/>
    <mergeCell ref="C303:C304"/>
    <mergeCell ref="A270:A296"/>
    <mergeCell ref="B270:B271"/>
    <mergeCell ref="B272:B277"/>
    <mergeCell ref="C272:C274"/>
    <mergeCell ref="C275:C277"/>
    <mergeCell ref="B278:B283"/>
    <mergeCell ref="C278:C280"/>
    <mergeCell ref="C281:C283"/>
    <mergeCell ref="B284:B289"/>
    <mergeCell ref="C284:C286"/>
    <mergeCell ref="A297:A302"/>
    <mergeCell ref="B297:B302"/>
    <mergeCell ref="C297:C302"/>
    <mergeCell ref="J192:J193"/>
    <mergeCell ref="C195:C196"/>
    <mergeCell ref="J195:J196"/>
    <mergeCell ref="I192:I193"/>
    <mergeCell ref="C245:C250"/>
    <mergeCell ref="C251:C256"/>
    <mergeCell ref="C257:C262"/>
    <mergeCell ref="A266:A269"/>
    <mergeCell ref="B266:B269"/>
    <mergeCell ref="C266:C269"/>
    <mergeCell ref="C203:C204"/>
    <mergeCell ref="C129:C138"/>
    <mergeCell ref="C139:C144"/>
    <mergeCell ref="C145:C154"/>
    <mergeCell ref="C155:C164"/>
    <mergeCell ref="A84:A96"/>
    <mergeCell ref="A97:A114"/>
    <mergeCell ref="A115:A122"/>
    <mergeCell ref="B115:B122"/>
    <mergeCell ref="C192:C193"/>
    <mergeCell ref="A189:A211"/>
    <mergeCell ref="B189:B197"/>
    <mergeCell ref="B198:B202"/>
    <mergeCell ref="B203:B207"/>
    <mergeCell ref="B208:B209"/>
    <mergeCell ref="B210:B211"/>
    <mergeCell ref="C200:C201"/>
    <mergeCell ref="B106:B110"/>
    <mergeCell ref="C107:C110"/>
    <mergeCell ref="B111:B114"/>
    <mergeCell ref="C111:C114"/>
    <mergeCell ref="B97:B102"/>
    <mergeCell ref="C97:C98"/>
    <mergeCell ref="C99:C102"/>
    <mergeCell ref="B103:B104"/>
    <mergeCell ref="A9:A24"/>
    <mergeCell ref="B9:B24"/>
    <mergeCell ref="A5:A6"/>
    <mergeCell ref="B5:B6"/>
    <mergeCell ref="C5:C6"/>
    <mergeCell ref="D5:D6"/>
    <mergeCell ref="E5:H5"/>
    <mergeCell ref="I5:I6"/>
    <mergeCell ref="B48:B61"/>
    <mergeCell ref="C46:C47"/>
    <mergeCell ref="B46:B47"/>
    <mergeCell ref="C27:C28"/>
    <mergeCell ref="C31:C32"/>
    <mergeCell ref="B26:B28"/>
    <mergeCell ref="B29:B30"/>
    <mergeCell ref="B31:B33"/>
    <mergeCell ref="B35:B37"/>
    <mergeCell ref="C36:C37"/>
    <mergeCell ref="B38:B39"/>
    <mergeCell ref="C40:C41"/>
    <mergeCell ref="A46:A83"/>
    <mergeCell ref="B79:B83"/>
    <mergeCell ref="C63:C66"/>
    <mergeCell ref="C67:C70"/>
    <mergeCell ref="J5:J6"/>
    <mergeCell ref="C9:C12"/>
    <mergeCell ref="C14:C16"/>
    <mergeCell ref="C19:C20"/>
    <mergeCell ref="C22:C24"/>
    <mergeCell ref="A587:A609"/>
    <mergeCell ref="B587:B589"/>
    <mergeCell ref="B590:B593"/>
    <mergeCell ref="B594:B599"/>
    <mergeCell ref="B600:B602"/>
    <mergeCell ref="B603:B605"/>
    <mergeCell ref="B606:B607"/>
    <mergeCell ref="B608:B609"/>
    <mergeCell ref="A25:A34"/>
    <mergeCell ref="B63:B74"/>
    <mergeCell ref="B75:B78"/>
    <mergeCell ref="A123:A164"/>
    <mergeCell ref="B123:B164"/>
    <mergeCell ref="A187:A188"/>
    <mergeCell ref="B187:B188"/>
    <mergeCell ref="A165:A186"/>
    <mergeCell ref="B165:B170"/>
    <mergeCell ref="B182:B184"/>
    <mergeCell ref="B185:B186"/>
    <mergeCell ref="C42:C43"/>
    <mergeCell ref="B40:B44"/>
    <mergeCell ref="A35:A45"/>
    <mergeCell ref="B171:B181"/>
    <mergeCell ref="A245:A262"/>
    <mergeCell ref="B245:B262"/>
    <mergeCell ref="B303:B304"/>
    <mergeCell ref="A327:A334"/>
    <mergeCell ref="B212:B218"/>
    <mergeCell ref="B220:B226"/>
    <mergeCell ref="B227:B231"/>
    <mergeCell ref="B232:B233"/>
    <mergeCell ref="B234:B236"/>
    <mergeCell ref="B237:B238"/>
    <mergeCell ref="B239:B240"/>
    <mergeCell ref="B241:B244"/>
    <mergeCell ref="A212:A244"/>
    <mergeCell ref="C79:C80"/>
    <mergeCell ref="C81:C83"/>
    <mergeCell ref="C71:C74"/>
    <mergeCell ref="C58:C61"/>
    <mergeCell ref="C53:C57"/>
    <mergeCell ref="C49:C52"/>
    <mergeCell ref="C123:C1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6692-F742-BD46-9364-E70187655046}">
  <dimension ref="A1:I264"/>
  <sheetViews>
    <sheetView topLeftCell="A262" zoomScale="75" workbookViewId="0">
      <selection activeCell="D264" sqref="D264"/>
    </sheetView>
  </sheetViews>
  <sheetFormatPr baseColWidth="10" defaultColWidth="10.875" defaultRowHeight="16.5" x14ac:dyDescent="0.25"/>
  <cols>
    <col min="1" max="1" width="22.125" style="12" customWidth="1"/>
    <col min="2" max="2" width="36" style="9" customWidth="1"/>
    <col min="3" max="3" width="43.375" style="9" customWidth="1"/>
    <col min="4" max="4" width="64.5" style="9" customWidth="1"/>
    <col min="5" max="5" width="26.875" style="9" customWidth="1"/>
    <col min="6" max="6" width="21" style="112" bestFit="1" customWidth="1"/>
    <col min="7" max="7" width="21" style="35" bestFit="1" customWidth="1"/>
    <col min="8" max="8" width="14.625" style="35" bestFit="1" customWidth="1"/>
    <col min="9" max="16384" width="10.875" style="9"/>
  </cols>
  <sheetData>
    <row r="1" spans="1:8" x14ac:dyDescent="0.25">
      <c r="A1" s="159" t="s">
        <v>1168</v>
      </c>
      <c r="B1" s="159"/>
      <c r="C1" s="159"/>
      <c r="D1" s="159"/>
      <c r="E1" s="159"/>
      <c r="F1" s="159"/>
      <c r="G1" s="159"/>
      <c r="H1" s="159"/>
    </row>
    <row r="2" spans="1:8" x14ac:dyDescent="0.25">
      <c r="A2" s="159"/>
      <c r="B2" s="159"/>
      <c r="C2" s="159"/>
      <c r="D2" s="159"/>
      <c r="E2" s="159"/>
      <c r="F2" s="159"/>
      <c r="G2" s="159"/>
      <c r="H2" s="159"/>
    </row>
    <row r="3" spans="1:8" x14ac:dyDescent="0.25">
      <c r="A3" s="159"/>
      <c r="B3" s="159"/>
      <c r="C3" s="159"/>
      <c r="D3" s="159"/>
      <c r="E3" s="159"/>
      <c r="F3" s="159"/>
      <c r="G3" s="159"/>
      <c r="H3" s="159"/>
    </row>
    <row r="4" spans="1:8" x14ac:dyDescent="0.25">
      <c r="A4" s="159"/>
      <c r="B4" s="159"/>
      <c r="C4" s="159"/>
      <c r="D4" s="159"/>
      <c r="E4" s="159"/>
      <c r="F4" s="159"/>
      <c r="G4" s="159"/>
      <c r="H4" s="159"/>
    </row>
    <row r="5" spans="1:8" s="35" customFormat="1" x14ac:dyDescent="0.25">
      <c r="A5" s="85" t="s">
        <v>123</v>
      </c>
      <c r="B5" s="85" t="s">
        <v>124</v>
      </c>
      <c r="C5" s="85" t="s">
        <v>0</v>
      </c>
      <c r="D5" s="85" t="s">
        <v>1</v>
      </c>
      <c r="E5" s="85" t="s">
        <v>2</v>
      </c>
      <c r="F5" s="39" t="s">
        <v>3</v>
      </c>
      <c r="G5" s="85" t="s">
        <v>4</v>
      </c>
      <c r="H5" s="85" t="s">
        <v>5</v>
      </c>
    </row>
    <row r="6" spans="1:8" x14ac:dyDescent="0.25">
      <c r="A6" s="130" t="s">
        <v>154</v>
      </c>
      <c r="B6" s="135" t="s">
        <v>155</v>
      </c>
      <c r="C6" s="84" t="s">
        <v>156</v>
      </c>
      <c r="D6" s="84" t="s">
        <v>157</v>
      </c>
      <c r="E6" s="84" t="s">
        <v>158</v>
      </c>
      <c r="F6" s="94">
        <v>0</v>
      </c>
      <c r="G6" s="98">
        <v>44075</v>
      </c>
      <c r="H6" s="98">
        <v>44197</v>
      </c>
    </row>
    <row r="7" spans="1:8" x14ac:dyDescent="0.25">
      <c r="A7" s="130"/>
      <c r="B7" s="135"/>
      <c r="C7" s="84" t="s">
        <v>159</v>
      </c>
      <c r="D7" s="84" t="s">
        <v>160</v>
      </c>
      <c r="E7" s="84" t="s">
        <v>158</v>
      </c>
      <c r="F7" s="94">
        <v>0</v>
      </c>
      <c r="G7" s="98">
        <v>44105</v>
      </c>
      <c r="H7" s="98">
        <v>44531</v>
      </c>
    </row>
    <row r="8" spans="1:8" x14ac:dyDescent="0.25">
      <c r="A8" s="130"/>
      <c r="B8" s="135"/>
      <c r="C8" s="135" t="s">
        <v>161</v>
      </c>
      <c r="D8" s="84" t="s">
        <v>162</v>
      </c>
      <c r="E8" s="84" t="s">
        <v>158</v>
      </c>
      <c r="F8" s="94">
        <v>0</v>
      </c>
      <c r="G8" s="98">
        <v>44075</v>
      </c>
      <c r="H8" s="98">
        <v>44197</v>
      </c>
    </row>
    <row r="9" spans="1:8" x14ac:dyDescent="0.25">
      <c r="A9" s="130"/>
      <c r="B9" s="135"/>
      <c r="C9" s="135"/>
      <c r="D9" s="84" t="s">
        <v>163</v>
      </c>
      <c r="E9" s="84" t="s">
        <v>158</v>
      </c>
      <c r="F9" s="94">
        <v>0</v>
      </c>
      <c r="G9" s="98">
        <v>44075</v>
      </c>
      <c r="H9" s="98">
        <v>44197</v>
      </c>
    </row>
    <row r="10" spans="1:8" x14ac:dyDescent="0.25">
      <c r="A10" s="130"/>
      <c r="B10" s="135"/>
      <c r="C10" s="135"/>
      <c r="D10" s="84" t="s">
        <v>164</v>
      </c>
      <c r="E10" s="84" t="s">
        <v>158</v>
      </c>
      <c r="F10" s="94">
        <v>0</v>
      </c>
      <c r="G10" s="98">
        <v>44075</v>
      </c>
      <c r="H10" s="98">
        <v>44197</v>
      </c>
    </row>
    <row r="11" spans="1:8" x14ac:dyDescent="0.25">
      <c r="A11" s="130"/>
      <c r="B11" s="135"/>
      <c r="C11" s="135"/>
      <c r="D11" s="84" t="s">
        <v>165</v>
      </c>
      <c r="E11" s="84" t="s">
        <v>158</v>
      </c>
      <c r="F11" s="94">
        <v>0</v>
      </c>
      <c r="G11" s="98">
        <v>44075</v>
      </c>
      <c r="H11" s="98">
        <v>44197</v>
      </c>
    </row>
    <row r="12" spans="1:8" x14ac:dyDescent="0.25">
      <c r="A12" s="130"/>
      <c r="B12" s="135"/>
      <c r="C12" s="135"/>
      <c r="D12" s="84" t="s">
        <v>166</v>
      </c>
      <c r="E12" s="84" t="s">
        <v>158</v>
      </c>
      <c r="F12" s="94">
        <v>0</v>
      </c>
      <c r="G12" s="98">
        <v>44075</v>
      </c>
      <c r="H12" s="98">
        <v>44197</v>
      </c>
    </row>
    <row r="13" spans="1:8" x14ac:dyDescent="0.25">
      <c r="A13" s="130"/>
      <c r="B13" s="135"/>
      <c r="C13" s="84" t="s">
        <v>167</v>
      </c>
      <c r="D13" s="84" t="s">
        <v>168</v>
      </c>
      <c r="E13" s="84" t="s">
        <v>158</v>
      </c>
      <c r="F13" s="94">
        <v>0</v>
      </c>
      <c r="G13" s="98">
        <v>44105</v>
      </c>
      <c r="H13" s="98">
        <v>44531</v>
      </c>
    </row>
    <row r="14" spans="1:8" x14ac:dyDescent="0.25">
      <c r="A14" s="130"/>
      <c r="B14" s="135"/>
      <c r="C14" s="135" t="s">
        <v>169</v>
      </c>
      <c r="D14" s="84" t="s">
        <v>170</v>
      </c>
      <c r="E14" s="84" t="s">
        <v>158</v>
      </c>
      <c r="F14" s="94">
        <v>0</v>
      </c>
      <c r="G14" s="98">
        <v>44105</v>
      </c>
      <c r="H14" s="98">
        <v>44256</v>
      </c>
    </row>
    <row r="15" spans="1:8" x14ac:dyDescent="0.25">
      <c r="A15" s="130"/>
      <c r="B15" s="135"/>
      <c r="C15" s="135"/>
      <c r="D15" s="84" t="s">
        <v>171</v>
      </c>
      <c r="E15" s="84" t="s">
        <v>158</v>
      </c>
      <c r="F15" s="94">
        <v>0</v>
      </c>
      <c r="G15" s="98">
        <v>44105</v>
      </c>
      <c r="H15" s="98">
        <v>44256</v>
      </c>
    </row>
    <row r="16" spans="1:8" x14ac:dyDescent="0.25">
      <c r="A16" s="130"/>
      <c r="B16" s="135"/>
      <c r="C16" s="135"/>
      <c r="D16" s="84" t="s">
        <v>172</v>
      </c>
      <c r="E16" s="84" t="s">
        <v>158</v>
      </c>
      <c r="F16" s="94">
        <v>0</v>
      </c>
      <c r="G16" s="98">
        <v>44105</v>
      </c>
      <c r="H16" s="98">
        <v>44256</v>
      </c>
    </row>
    <row r="17" spans="1:8" x14ac:dyDescent="0.25">
      <c r="A17" s="130"/>
      <c r="B17" s="135"/>
      <c r="C17" s="135"/>
      <c r="D17" s="84" t="s">
        <v>173</v>
      </c>
      <c r="E17" s="84" t="s">
        <v>158</v>
      </c>
      <c r="F17" s="94">
        <v>0</v>
      </c>
      <c r="G17" s="98">
        <v>44105</v>
      </c>
      <c r="H17" s="98">
        <v>44256</v>
      </c>
    </row>
    <row r="18" spans="1:8" x14ac:dyDescent="0.25">
      <c r="A18" s="130"/>
      <c r="B18" s="135"/>
      <c r="C18" s="135"/>
      <c r="D18" s="84" t="s">
        <v>174</v>
      </c>
      <c r="E18" s="84" t="s">
        <v>158</v>
      </c>
      <c r="F18" s="94">
        <v>0</v>
      </c>
      <c r="G18" s="98">
        <v>44105</v>
      </c>
      <c r="H18" s="98">
        <v>44256</v>
      </c>
    </row>
    <row r="19" spans="1:8" x14ac:dyDescent="0.25">
      <c r="A19" s="139" t="s">
        <v>106</v>
      </c>
      <c r="B19" s="135" t="s">
        <v>175</v>
      </c>
      <c r="C19" s="138" t="s">
        <v>176</v>
      </c>
      <c r="D19" s="86" t="s">
        <v>177</v>
      </c>
      <c r="E19" s="138" t="s">
        <v>178</v>
      </c>
      <c r="F19" s="149">
        <v>2000000</v>
      </c>
      <c r="G19" s="99">
        <v>44197</v>
      </c>
      <c r="H19" s="99">
        <v>44228</v>
      </c>
    </row>
    <row r="20" spans="1:8" x14ac:dyDescent="0.25">
      <c r="A20" s="139"/>
      <c r="B20" s="135"/>
      <c r="C20" s="138"/>
      <c r="D20" s="86" t="s">
        <v>179</v>
      </c>
      <c r="E20" s="138"/>
      <c r="F20" s="149"/>
      <c r="G20" s="99">
        <v>44229</v>
      </c>
      <c r="H20" s="99">
        <v>44286</v>
      </c>
    </row>
    <row r="21" spans="1:8" x14ac:dyDescent="0.25">
      <c r="A21" s="139"/>
      <c r="B21" s="135"/>
      <c r="C21" s="138"/>
      <c r="D21" s="86" t="s">
        <v>180</v>
      </c>
      <c r="E21" s="138"/>
      <c r="F21" s="149"/>
      <c r="G21" s="99">
        <v>44287</v>
      </c>
      <c r="H21" s="99">
        <v>44301</v>
      </c>
    </row>
    <row r="22" spans="1:8" x14ac:dyDescent="0.25">
      <c r="A22" s="139"/>
      <c r="B22" s="135"/>
      <c r="C22" s="140" t="s">
        <v>181</v>
      </c>
      <c r="D22" s="81" t="s">
        <v>182</v>
      </c>
      <c r="E22" s="81" t="s">
        <v>183</v>
      </c>
      <c r="F22" s="158">
        <v>1000000</v>
      </c>
      <c r="G22" s="100">
        <v>44197</v>
      </c>
      <c r="H22" s="100">
        <v>44227</v>
      </c>
    </row>
    <row r="23" spans="1:8" x14ac:dyDescent="0.25">
      <c r="A23" s="139"/>
      <c r="B23" s="135"/>
      <c r="C23" s="140"/>
      <c r="D23" s="81" t="s">
        <v>184</v>
      </c>
      <c r="E23" s="81" t="s">
        <v>183</v>
      </c>
      <c r="F23" s="158"/>
      <c r="G23" s="100">
        <v>44228</v>
      </c>
      <c r="H23" s="100">
        <v>44561</v>
      </c>
    </row>
    <row r="24" spans="1:8" x14ac:dyDescent="0.25">
      <c r="A24" s="139"/>
      <c r="B24" s="135" t="s">
        <v>185</v>
      </c>
      <c r="C24" s="81" t="s">
        <v>186</v>
      </c>
      <c r="D24" s="81" t="s">
        <v>187</v>
      </c>
      <c r="E24" s="81" t="s">
        <v>188</v>
      </c>
      <c r="F24" s="94">
        <v>0</v>
      </c>
      <c r="G24" s="99">
        <v>44197</v>
      </c>
      <c r="H24" s="99">
        <v>44561</v>
      </c>
    </row>
    <row r="25" spans="1:8" x14ac:dyDescent="0.25">
      <c r="A25" s="139"/>
      <c r="B25" s="135"/>
      <c r="C25" s="138" t="s">
        <v>189</v>
      </c>
      <c r="D25" s="86" t="s">
        <v>190</v>
      </c>
      <c r="E25" s="86" t="s">
        <v>191</v>
      </c>
      <c r="F25" s="150">
        <v>0</v>
      </c>
      <c r="G25" s="99">
        <v>44197</v>
      </c>
      <c r="H25" s="99">
        <v>44561</v>
      </c>
    </row>
    <row r="26" spans="1:8" x14ac:dyDescent="0.25">
      <c r="A26" s="139"/>
      <c r="B26" s="135"/>
      <c r="C26" s="138"/>
      <c r="D26" s="86" t="s">
        <v>192</v>
      </c>
      <c r="E26" s="86" t="s">
        <v>193</v>
      </c>
      <c r="F26" s="150"/>
      <c r="G26" s="99">
        <v>44197</v>
      </c>
      <c r="H26" s="99">
        <v>44561</v>
      </c>
    </row>
    <row r="27" spans="1:8" x14ac:dyDescent="0.25">
      <c r="A27" s="139"/>
      <c r="B27" s="135"/>
      <c r="C27" s="138"/>
      <c r="D27" s="86" t="s">
        <v>194</v>
      </c>
      <c r="E27" s="86" t="s">
        <v>193</v>
      </c>
      <c r="F27" s="150"/>
      <c r="G27" s="99">
        <v>44197</v>
      </c>
      <c r="H27" s="99">
        <v>44286</v>
      </c>
    </row>
    <row r="28" spans="1:8" x14ac:dyDescent="0.25">
      <c r="A28" s="139"/>
      <c r="B28" s="135"/>
      <c r="C28" s="138"/>
      <c r="D28" s="86" t="s">
        <v>195</v>
      </c>
      <c r="E28" s="86" t="s">
        <v>193</v>
      </c>
      <c r="F28" s="150"/>
      <c r="G28" s="99">
        <v>44197</v>
      </c>
      <c r="H28" s="99">
        <v>44561</v>
      </c>
    </row>
    <row r="29" spans="1:8" ht="33" x14ac:dyDescent="0.25">
      <c r="A29" s="139"/>
      <c r="B29" s="135"/>
      <c r="C29" s="86" t="s">
        <v>196</v>
      </c>
      <c r="D29" s="86" t="s">
        <v>197</v>
      </c>
      <c r="E29" s="86" t="s">
        <v>193</v>
      </c>
      <c r="F29" s="94">
        <v>0</v>
      </c>
      <c r="G29" s="99">
        <v>44197</v>
      </c>
      <c r="H29" s="99">
        <v>44561</v>
      </c>
    </row>
    <row r="30" spans="1:8" x14ac:dyDescent="0.25">
      <c r="A30" s="139"/>
      <c r="B30" s="135" t="s">
        <v>198</v>
      </c>
      <c r="C30" s="138" t="s">
        <v>199</v>
      </c>
      <c r="D30" s="86" t="s">
        <v>200</v>
      </c>
      <c r="E30" s="138" t="s">
        <v>201</v>
      </c>
      <c r="F30" s="149">
        <v>1400000</v>
      </c>
      <c r="G30" s="99">
        <v>44197</v>
      </c>
      <c r="H30" s="99">
        <v>44286</v>
      </c>
    </row>
    <row r="31" spans="1:8" x14ac:dyDescent="0.25">
      <c r="A31" s="139"/>
      <c r="B31" s="135"/>
      <c r="C31" s="138"/>
      <c r="D31" s="86" t="s">
        <v>202</v>
      </c>
      <c r="E31" s="138"/>
      <c r="F31" s="149"/>
      <c r="G31" s="99">
        <v>44197</v>
      </c>
      <c r="H31" s="99">
        <v>44377</v>
      </c>
    </row>
    <row r="32" spans="1:8" x14ac:dyDescent="0.25">
      <c r="A32" s="139"/>
      <c r="B32" s="135"/>
      <c r="C32" s="138"/>
      <c r="D32" s="86" t="s">
        <v>203</v>
      </c>
      <c r="E32" s="138"/>
      <c r="F32" s="149"/>
      <c r="G32" s="99">
        <v>44348</v>
      </c>
      <c r="H32" s="99">
        <v>44408</v>
      </c>
    </row>
    <row r="33" spans="1:8" x14ac:dyDescent="0.25">
      <c r="A33" s="139"/>
      <c r="B33" s="135"/>
      <c r="C33" s="138" t="s">
        <v>204</v>
      </c>
      <c r="D33" s="86" t="s">
        <v>205</v>
      </c>
      <c r="E33" s="138" t="s">
        <v>201</v>
      </c>
      <c r="F33" s="157">
        <v>0</v>
      </c>
      <c r="G33" s="99">
        <v>44319</v>
      </c>
      <c r="H33" s="99">
        <v>44326</v>
      </c>
    </row>
    <row r="34" spans="1:8" x14ac:dyDescent="0.25">
      <c r="A34" s="139"/>
      <c r="B34" s="135"/>
      <c r="C34" s="138"/>
      <c r="D34" s="86" t="s">
        <v>206</v>
      </c>
      <c r="E34" s="138"/>
      <c r="F34" s="157"/>
      <c r="G34" s="99">
        <v>44348</v>
      </c>
      <c r="H34" s="99">
        <v>44561</v>
      </c>
    </row>
    <row r="35" spans="1:8" ht="33" x14ac:dyDescent="0.25">
      <c r="A35" s="139"/>
      <c r="B35" s="84" t="s">
        <v>207</v>
      </c>
      <c r="C35" s="86" t="s">
        <v>208</v>
      </c>
      <c r="D35" s="86" t="s">
        <v>209</v>
      </c>
      <c r="E35" s="86" t="s">
        <v>210</v>
      </c>
      <c r="F35" s="106">
        <v>350000</v>
      </c>
      <c r="G35" s="99">
        <v>44287</v>
      </c>
      <c r="H35" s="99">
        <v>44561</v>
      </c>
    </row>
    <row r="36" spans="1:8" x14ac:dyDescent="0.25">
      <c r="A36" s="139"/>
      <c r="B36" s="138" t="s">
        <v>93</v>
      </c>
      <c r="C36" s="138" t="s">
        <v>94</v>
      </c>
      <c r="D36" s="86" t="s">
        <v>95</v>
      </c>
      <c r="E36" s="138" t="s">
        <v>96</v>
      </c>
      <c r="F36" s="149">
        <v>903972</v>
      </c>
      <c r="G36" s="99">
        <v>44197</v>
      </c>
      <c r="H36" s="99">
        <v>44282</v>
      </c>
    </row>
    <row r="37" spans="1:8" x14ac:dyDescent="0.25">
      <c r="A37" s="139"/>
      <c r="B37" s="138"/>
      <c r="C37" s="138"/>
      <c r="D37" s="86" t="s">
        <v>97</v>
      </c>
      <c r="E37" s="138"/>
      <c r="F37" s="149"/>
      <c r="G37" s="99">
        <v>44197</v>
      </c>
      <c r="H37" s="99">
        <v>44227</v>
      </c>
    </row>
    <row r="38" spans="1:8" ht="33" x14ac:dyDescent="0.25">
      <c r="A38" s="139"/>
      <c r="B38" s="138"/>
      <c r="C38" s="138"/>
      <c r="D38" s="86" t="s">
        <v>98</v>
      </c>
      <c r="E38" s="138"/>
      <c r="F38" s="149"/>
      <c r="G38" s="99">
        <v>44197</v>
      </c>
      <c r="H38" s="99">
        <v>44227</v>
      </c>
    </row>
    <row r="39" spans="1:8" x14ac:dyDescent="0.25">
      <c r="A39" s="139"/>
      <c r="B39" s="138"/>
      <c r="C39" s="138"/>
      <c r="D39" s="86" t="s">
        <v>99</v>
      </c>
      <c r="E39" s="138"/>
      <c r="F39" s="149"/>
      <c r="G39" s="99">
        <v>44256</v>
      </c>
      <c r="H39" s="99">
        <v>44286</v>
      </c>
    </row>
    <row r="40" spans="1:8" ht="49.5" x14ac:dyDescent="0.25">
      <c r="A40" s="139"/>
      <c r="B40" s="138"/>
      <c r="C40" s="138"/>
      <c r="D40" s="86" t="s">
        <v>100</v>
      </c>
      <c r="E40" s="138"/>
      <c r="F40" s="149"/>
      <c r="G40" s="99">
        <v>44256</v>
      </c>
      <c r="H40" s="99">
        <v>44286</v>
      </c>
    </row>
    <row r="41" spans="1:8" ht="33" x14ac:dyDescent="0.25">
      <c r="A41" s="139"/>
      <c r="B41" s="138"/>
      <c r="C41" s="138"/>
      <c r="D41" s="86" t="s">
        <v>101</v>
      </c>
      <c r="E41" s="138"/>
      <c r="F41" s="149"/>
      <c r="G41" s="99">
        <v>44256</v>
      </c>
      <c r="H41" s="99">
        <v>44286</v>
      </c>
    </row>
    <row r="42" spans="1:8" x14ac:dyDescent="0.25">
      <c r="A42" s="139"/>
      <c r="B42" s="138"/>
      <c r="C42" s="138"/>
      <c r="D42" s="86" t="s">
        <v>102</v>
      </c>
      <c r="E42" s="138"/>
      <c r="F42" s="149"/>
      <c r="G42" s="99">
        <v>44348</v>
      </c>
      <c r="H42" s="99">
        <v>44361</v>
      </c>
    </row>
    <row r="43" spans="1:8" ht="33" x14ac:dyDescent="0.25">
      <c r="A43" s="139"/>
      <c r="B43" s="138"/>
      <c r="C43" s="138"/>
      <c r="D43" s="86" t="s">
        <v>103</v>
      </c>
      <c r="E43" s="138"/>
      <c r="F43" s="149"/>
      <c r="G43" s="99">
        <v>44378</v>
      </c>
      <c r="H43" s="99">
        <v>44400</v>
      </c>
    </row>
    <row r="44" spans="1:8" ht="17.100000000000001" customHeight="1" x14ac:dyDescent="0.25">
      <c r="A44" s="155" t="s">
        <v>1552</v>
      </c>
      <c r="B44" s="136" t="s">
        <v>1577</v>
      </c>
      <c r="C44" s="136" t="s">
        <v>1578</v>
      </c>
      <c r="D44" s="80" t="s">
        <v>1579</v>
      </c>
      <c r="E44" s="80" t="s">
        <v>1580</v>
      </c>
      <c r="F44" s="94">
        <v>0</v>
      </c>
      <c r="G44" s="75">
        <v>44348</v>
      </c>
      <c r="H44" s="75">
        <v>44377</v>
      </c>
    </row>
    <row r="45" spans="1:8" ht="17.100000000000001" customHeight="1" x14ac:dyDescent="0.25">
      <c r="A45" s="156"/>
      <c r="B45" s="137"/>
      <c r="C45" s="137"/>
      <c r="D45" s="80" t="s">
        <v>1581</v>
      </c>
      <c r="E45" s="80" t="s">
        <v>1580</v>
      </c>
      <c r="F45" s="94">
        <v>0</v>
      </c>
      <c r="G45" s="75">
        <v>44348</v>
      </c>
      <c r="H45" s="75">
        <v>44377</v>
      </c>
    </row>
    <row r="46" spans="1:8" ht="17.100000000000001" customHeight="1" x14ac:dyDescent="0.25">
      <c r="A46" s="156"/>
      <c r="B46" s="137"/>
      <c r="C46" s="137"/>
      <c r="D46" s="80" t="s">
        <v>1582</v>
      </c>
      <c r="E46" s="80" t="s">
        <v>1583</v>
      </c>
      <c r="F46" s="94">
        <v>0</v>
      </c>
      <c r="G46" s="75">
        <v>44348</v>
      </c>
      <c r="H46" s="75">
        <v>44377</v>
      </c>
    </row>
    <row r="47" spans="1:8" ht="17.100000000000001" customHeight="1" x14ac:dyDescent="0.25">
      <c r="A47" s="156"/>
      <c r="B47" s="137"/>
      <c r="C47" s="137"/>
      <c r="D47" s="80" t="s">
        <v>1584</v>
      </c>
      <c r="E47" s="80" t="s">
        <v>1585</v>
      </c>
      <c r="F47" s="94">
        <v>0</v>
      </c>
      <c r="G47" s="75">
        <v>44378</v>
      </c>
      <c r="H47" s="75">
        <v>44397</v>
      </c>
    </row>
    <row r="48" spans="1:8" ht="33.950000000000003" customHeight="1" x14ac:dyDescent="0.25">
      <c r="A48" s="156"/>
      <c r="B48" s="137"/>
      <c r="C48" s="137"/>
      <c r="D48" s="80" t="s">
        <v>1586</v>
      </c>
      <c r="E48" s="80" t="s">
        <v>1587</v>
      </c>
      <c r="F48" s="94">
        <v>0</v>
      </c>
      <c r="G48" s="75">
        <v>44401</v>
      </c>
      <c r="H48" s="75">
        <v>44432</v>
      </c>
    </row>
    <row r="49" spans="1:8" x14ac:dyDescent="0.25">
      <c r="A49" s="156"/>
      <c r="B49" s="137"/>
      <c r="C49" s="137"/>
      <c r="D49" s="80" t="s">
        <v>1588</v>
      </c>
      <c r="E49" s="80" t="s">
        <v>1580</v>
      </c>
      <c r="F49" s="94">
        <v>0</v>
      </c>
      <c r="G49" s="75">
        <v>44401</v>
      </c>
      <c r="H49" s="75">
        <v>44432</v>
      </c>
    </row>
    <row r="50" spans="1:8" ht="17.100000000000001" customHeight="1" x14ac:dyDescent="0.25">
      <c r="A50" s="156"/>
      <c r="B50" s="137"/>
      <c r="C50" s="137"/>
      <c r="D50" s="80" t="s">
        <v>1589</v>
      </c>
      <c r="E50" s="80" t="s">
        <v>1585</v>
      </c>
      <c r="F50" s="94">
        <v>0</v>
      </c>
      <c r="G50" s="75">
        <v>44432</v>
      </c>
      <c r="H50" s="75">
        <v>44432</v>
      </c>
    </row>
    <row r="51" spans="1:8" ht="17.100000000000001" customHeight="1" x14ac:dyDescent="0.25">
      <c r="A51" s="156"/>
      <c r="B51" s="137"/>
      <c r="C51" s="137"/>
      <c r="D51" s="80" t="s">
        <v>1590</v>
      </c>
      <c r="E51" s="80" t="s">
        <v>1585</v>
      </c>
      <c r="F51" s="18">
        <v>10000000</v>
      </c>
      <c r="G51" s="75">
        <v>44440</v>
      </c>
      <c r="H51" s="75">
        <v>44469</v>
      </c>
    </row>
    <row r="52" spans="1:8" ht="17.100000000000001" customHeight="1" x14ac:dyDescent="0.25">
      <c r="A52" s="156"/>
      <c r="B52" s="137"/>
      <c r="C52" s="137"/>
      <c r="D52" s="80" t="s">
        <v>1591</v>
      </c>
      <c r="E52" s="80" t="s">
        <v>1585</v>
      </c>
      <c r="F52" s="94">
        <v>0</v>
      </c>
      <c r="G52" s="75">
        <v>44470</v>
      </c>
      <c r="H52" s="75">
        <v>44500</v>
      </c>
    </row>
    <row r="53" spans="1:8" ht="17.100000000000001" customHeight="1" x14ac:dyDescent="0.25">
      <c r="A53" s="156"/>
      <c r="B53" s="137"/>
      <c r="C53" s="137"/>
      <c r="D53" s="80" t="s">
        <v>1592</v>
      </c>
      <c r="E53" s="80" t="s">
        <v>1585</v>
      </c>
      <c r="F53" s="94">
        <v>0</v>
      </c>
      <c r="G53" s="75">
        <v>44531</v>
      </c>
      <c r="H53" s="75">
        <v>44551</v>
      </c>
    </row>
    <row r="54" spans="1:8" x14ac:dyDescent="0.25">
      <c r="A54" s="156"/>
      <c r="B54" s="137"/>
      <c r="C54" s="137"/>
      <c r="D54" s="80" t="s">
        <v>1593</v>
      </c>
      <c r="E54" s="80" t="s">
        <v>1580</v>
      </c>
      <c r="F54" s="94">
        <v>0</v>
      </c>
      <c r="G54" s="75">
        <v>44552</v>
      </c>
      <c r="H54" s="75">
        <v>44561</v>
      </c>
    </row>
    <row r="55" spans="1:8" ht="51" customHeight="1" x14ac:dyDescent="0.25">
      <c r="A55" s="156"/>
      <c r="B55" s="136" t="s">
        <v>1556</v>
      </c>
      <c r="C55" s="136" t="s">
        <v>1594</v>
      </c>
      <c r="D55" s="80" t="s">
        <v>1595</v>
      </c>
      <c r="E55" s="80" t="s">
        <v>1596</v>
      </c>
      <c r="F55" s="94">
        <v>0</v>
      </c>
      <c r="G55" s="75">
        <v>44197</v>
      </c>
      <c r="H55" s="75">
        <v>44286</v>
      </c>
    </row>
    <row r="56" spans="1:8" ht="49.5" x14ac:dyDescent="0.25">
      <c r="A56" s="156"/>
      <c r="B56" s="137"/>
      <c r="C56" s="137"/>
      <c r="D56" s="80" t="s">
        <v>1597</v>
      </c>
      <c r="E56" s="80" t="s">
        <v>1596</v>
      </c>
      <c r="F56" s="94">
        <v>0</v>
      </c>
      <c r="G56" s="75">
        <v>44287</v>
      </c>
      <c r="H56" s="75">
        <v>44316</v>
      </c>
    </row>
    <row r="57" spans="1:8" ht="51" customHeight="1" x14ac:dyDescent="0.25">
      <c r="A57" s="156"/>
      <c r="B57" s="137"/>
      <c r="C57" s="137"/>
      <c r="D57" s="80" t="s">
        <v>1598</v>
      </c>
      <c r="E57" s="80" t="s">
        <v>1596</v>
      </c>
      <c r="F57" s="94">
        <v>0</v>
      </c>
      <c r="G57" s="75">
        <v>44411</v>
      </c>
      <c r="H57" s="75">
        <v>44469</v>
      </c>
    </row>
    <row r="58" spans="1:8" ht="49.5" x14ac:dyDescent="0.25">
      <c r="A58" s="156"/>
      <c r="B58" s="137"/>
      <c r="C58" s="137"/>
      <c r="D58" s="80" t="s">
        <v>1599</v>
      </c>
      <c r="E58" s="80" t="s">
        <v>1596</v>
      </c>
      <c r="F58" s="94">
        <v>0</v>
      </c>
      <c r="G58" s="75">
        <v>44204</v>
      </c>
      <c r="H58" s="75">
        <v>44469</v>
      </c>
    </row>
    <row r="59" spans="1:8" ht="49.5" x14ac:dyDescent="0.25">
      <c r="A59" s="156"/>
      <c r="B59" s="137"/>
      <c r="C59" s="137"/>
      <c r="D59" s="80" t="s">
        <v>1600</v>
      </c>
      <c r="E59" s="80" t="s">
        <v>1596</v>
      </c>
      <c r="F59" s="94">
        <v>0</v>
      </c>
      <c r="G59" s="75">
        <v>44502</v>
      </c>
      <c r="H59" s="75">
        <v>44530</v>
      </c>
    </row>
    <row r="60" spans="1:8" ht="49.5" x14ac:dyDescent="0.25">
      <c r="A60" s="156"/>
      <c r="B60" s="137"/>
      <c r="C60" s="137"/>
      <c r="D60" s="80" t="s">
        <v>1601</v>
      </c>
      <c r="E60" s="80" t="s">
        <v>1596</v>
      </c>
      <c r="F60" s="94">
        <v>0</v>
      </c>
      <c r="G60" s="75">
        <v>44531</v>
      </c>
      <c r="H60" s="75">
        <v>44561</v>
      </c>
    </row>
    <row r="61" spans="1:8" ht="17.100000000000001" customHeight="1" x14ac:dyDescent="0.25">
      <c r="A61" s="156"/>
      <c r="B61" s="136" t="s">
        <v>1602</v>
      </c>
      <c r="C61" s="136" t="s">
        <v>1603</v>
      </c>
      <c r="D61" s="80" t="s">
        <v>1604</v>
      </c>
      <c r="E61" s="80" t="s">
        <v>1605</v>
      </c>
      <c r="F61" s="94">
        <v>0</v>
      </c>
      <c r="G61" s="75">
        <v>44198</v>
      </c>
      <c r="H61" s="75">
        <v>44241</v>
      </c>
    </row>
    <row r="62" spans="1:8" ht="17.100000000000001" customHeight="1" x14ac:dyDescent="0.25">
      <c r="A62" s="156"/>
      <c r="B62" s="137"/>
      <c r="C62" s="137"/>
      <c r="D62" s="80" t="s">
        <v>1606</v>
      </c>
      <c r="E62" s="80" t="s">
        <v>1605</v>
      </c>
      <c r="F62" s="94">
        <v>0</v>
      </c>
      <c r="G62" s="75">
        <v>44198</v>
      </c>
      <c r="H62" s="75">
        <v>44241</v>
      </c>
    </row>
    <row r="63" spans="1:8" ht="17.100000000000001" customHeight="1" x14ac:dyDescent="0.25">
      <c r="A63" s="156"/>
      <c r="B63" s="137"/>
      <c r="C63" s="137"/>
      <c r="D63" s="80" t="s">
        <v>1607</v>
      </c>
      <c r="E63" s="80" t="s">
        <v>1605</v>
      </c>
      <c r="F63" s="94">
        <v>0</v>
      </c>
      <c r="G63" s="75">
        <v>44244</v>
      </c>
      <c r="H63" s="75">
        <v>44252</v>
      </c>
    </row>
    <row r="64" spans="1:8" ht="17.100000000000001" customHeight="1" x14ac:dyDescent="0.25">
      <c r="A64" s="156"/>
      <c r="B64" s="137"/>
      <c r="C64" s="137"/>
      <c r="D64" s="80" t="s">
        <v>1608</v>
      </c>
      <c r="E64" s="80" t="s">
        <v>1580</v>
      </c>
      <c r="F64" s="94">
        <v>0</v>
      </c>
      <c r="G64" s="75">
        <v>44244</v>
      </c>
      <c r="H64" s="75">
        <v>44252</v>
      </c>
    </row>
    <row r="65" spans="1:8" ht="17.100000000000001" customHeight="1" x14ac:dyDescent="0.25">
      <c r="A65" s="156"/>
      <c r="B65" s="137"/>
      <c r="C65" s="137"/>
      <c r="D65" s="80" t="s">
        <v>1609</v>
      </c>
      <c r="E65" s="80" t="s">
        <v>1585</v>
      </c>
      <c r="F65" s="18">
        <v>14754453.800000001</v>
      </c>
      <c r="G65" s="75">
        <v>44253</v>
      </c>
      <c r="H65" s="75">
        <v>44471</v>
      </c>
    </row>
    <row r="66" spans="1:8" x14ac:dyDescent="0.25">
      <c r="A66" s="156"/>
      <c r="B66" s="137"/>
      <c r="C66" s="137"/>
      <c r="D66" s="80" t="s">
        <v>1610</v>
      </c>
      <c r="E66" s="80" t="s">
        <v>1585</v>
      </c>
      <c r="F66" s="94">
        <v>0</v>
      </c>
      <c r="G66" s="75">
        <v>44287</v>
      </c>
      <c r="H66" s="75">
        <v>44347</v>
      </c>
    </row>
    <row r="67" spans="1:8" ht="17.100000000000001" customHeight="1" x14ac:dyDescent="0.25">
      <c r="A67" s="156"/>
      <c r="B67" s="137"/>
      <c r="C67" s="137"/>
      <c r="D67" s="80" t="s">
        <v>1611</v>
      </c>
      <c r="E67" s="80" t="s">
        <v>1585</v>
      </c>
      <c r="F67" s="94">
        <v>0</v>
      </c>
      <c r="G67" s="75">
        <v>44287</v>
      </c>
      <c r="H67" s="75">
        <v>44347</v>
      </c>
    </row>
    <row r="68" spans="1:8" ht="17.100000000000001" customHeight="1" x14ac:dyDescent="0.25">
      <c r="A68" s="156"/>
      <c r="B68" s="137"/>
      <c r="C68" s="137"/>
      <c r="D68" s="80" t="s">
        <v>1612</v>
      </c>
      <c r="E68" s="80" t="s">
        <v>1613</v>
      </c>
      <c r="F68" s="94">
        <v>0</v>
      </c>
      <c r="G68" s="75">
        <v>44272</v>
      </c>
      <c r="H68" s="75">
        <v>44286</v>
      </c>
    </row>
    <row r="69" spans="1:8" ht="33.950000000000003" customHeight="1" x14ac:dyDescent="0.25">
      <c r="A69" s="156"/>
      <c r="B69" s="137"/>
      <c r="C69" s="137"/>
      <c r="D69" s="80" t="s">
        <v>1614</v>
      </c>
      <c r="E69" s="80" t="s">
        <v>1615</v>
      </c>
      <c r="F69" s="94">
        <v>0</v>
      </c>
      <c r="G69" s="75">
        <v>44287</v>
      </c>
      <c r="H69" s="75">
        <v>44531</v>
      </c>
    </row>
    <row r="70" spans="1:8" ht="33.950000000000003" customHeight="1" x14ac:dyDescent="0.25">
      <c r="A70" s="156"/>
      <c r="B70" s="137"/>
      <c r="C70" s="137"/>
      <c r="D70" s="80" t="s">
        <v>1616</v>
      </c>
      <c r="E70" s="80" t="s">
        <v>1615</v>
      </c>
      <c r="F70" s="94">
        <v>0</v>
      </c>
      <c r="G70" s="75">
        <v>44287</v>
      </c>
      <c r="H70" s="75">
        <v>44561</v>
      </c>
    </row>
    <row r="71" spans="1:8" ht="17.100000000000001" customHeight="1" x14ac:dyDescent="0.25">
      <c r="A71" s="156"/>
      <c r="B71" s="136" t="s">
        <v>1617</v>
      </c>
      <c r="C71" s="136" t="s">
        <v>1618</v>
      </c>
      <c r="D71" s="80" t="s">
        <v>1619</v>
      </c>
      <c r="E71" s="80" t="s">
        <v>1580</v>
      </c>
      <c r="F71" s="94">
        <v>0</v>
      </c>
      <c r="G71" s="75">
        <v>44197</v>
      </c>
      <c r="H71" s="75">
        <v>44286</v>
      </c>
    </row>
    <row r="72" spans="1:8" ht="17.100000000000001" customHeight="1" x14ac:dyDescent="0.25">
      <c r="A72" s="156"/>
      <c r="B72" s="137"/>
      <c r="C72" s="137"/>
      <c r="D72" s="80" t="s">
        <v>1620</v>
      </c>
      <c r="E72" s="80" t="s">
        <v>1621</v>
      </c>
      <c r="F72" s="94">
        <v>0</v>
      </c>
      <c r="G72" s="75">
        <v>44287</v>
      </c>
      <c r="H72" s="75">
        <v>44316</v>
      </c>
    </row>
    <row r="73" spans="1:8" ht="33" x14ac:dyDescent="0.25">
      <c r="A73" s="156"/>
      <c r="B73" s="137"/>
      <c r="C73" s="137"/>
      <c r="D73" s="80" t="s">
        <v>1622</v>
      </c>
      <c r="E73" s="80" t="s">
        <v>1623</v>
      </c>
      <c r="F73" s="94">
        <v>0</v>
      </c>
      <c r="G73" s="75">
        <v>44287</v>
      </c>
      <c r="H73" s="75">
        <v>44469</v>
      </c>
    </row>
    <row r="74" spans="1:8" ht="49.5" x14ac:dyDescent="0.25">
      <c r="A74" s="156"/>
      <c r="B74" s="137"/>
      <c r="C74" s="137"/>
      <c r="D74" s="80" t="s">
        <v>1624</v>
      </c>
      <c r="E74" s="80" t="s">
        <v>1625</v>
      </c>
      <c r="F74" s="94">
        <v>0</v>
      </c>
      <c r="G74" s="75">
        <v>44287</v>
      </c>
      <c r="H74" s="75">
        <v>44469</v>
      </c>
    </row>
    <row r="75" spans="1:8" x14ac:dyDescent="0.25">
      <c r="A75" s="156"/>
      <c r="B75" s="137"/>
      <c r="C75" s="137"/>
      <c r="D75" s="80" t="s">
        <v>1626</v>
      </c>
      <c r="E75" s="80" t="s">
        <v>1627</v>
      </c>
      <c r="F75" s="18">
        <v>5000000</v>
      </c>
      <c r="G75" s="75">
        <v>44287</v>
      </c>
      <c r="H75" s="75">
        <v>44377</v>
      </c>
    </row>
    <row r="76" spans="1:8" ht="17.100000000000001" customHeight="1" x14ac:dyDescent="0.25">
      <c r="A76" s="156"/>
      <c r="B76" s="137"/>
      <c r="C76" s="137"/>
      <c r="D76" s="80" t="s">
        <v>1628</v>
      </c>
      <c r="E76" s="80" t="s">
        <v>1580</v>
      </c>
      <c r="F76" s="94">
        <v>0</v>
      </c>
      <c r="G76" s="75">
        <v>44470</v>
      </c>
      <c r="H76" s="75">
        <v>44561</v>
      </c>
    </row>
    <row r="77" spans="1:8" x14ac:dyDescent="0.25">
      <c r="A77" s="139" t="s">
        <v>267</v>
      </c>
      <c r="B77" s="138" t="s">
        <v>276</v>
      </c>
      <c r="C77" s="86" t="s">
        <v>277</v>
      </c>
      <c r="D77" s="86" t="s">
        <v>279</v>
      </c>
      <c r="E77" s="138" t="s">
        <v>284</v>
      </c>
      <c r="F77" s="94">
        <v>0</v>
      </c>
      <c r="G77" s="75">
        <v>44470</v>
      </c>
      <c r="H77" s="75">
        <v>44561</v>
      </c>
    </row>
    <row r="78" spans="1:8" x14ac:dyDescent="0.25">
      <c r="A78" s="139"/>
      <c r="B78" s="138"/>
      <c r="C78" s="138" t="s">
        <v>278</v>
      </c>
      <c r="D78" s="86" t="s">
        <v>280</v>
      </c>
      <c r="E78" s="138"/>
      <c r="F78" s="94">
        <v>0</v>
      </c>
      <c r="G78" s="75">
        <v>44470</v>
      </c>
      <c r="H78" s="75">
        <v>44561</v>
      </c>
    </row>
    <row r="79" spans="1:8" x14ac:dyDescent="0.25">
      <c r="A79" s="139"/>
      <c r="B79" s="138"/>
      <c r="C79" s="138"/>
      <c r="D79" s="86" t="s">
        <v>281</v>
      </c>
      <c r="E79" s="138"/>
      <c r="F79" s="94">
        <v>0</v>
      </c>
      <c r="G79" s="75">
        <v>44470</v>
      </c>
      <c r="H79" s="75">
        <v>44561</v>
      </c>
    </row>
    <row r="80" spans="1:8" x14ac:dyDescent="0.25">
      <c r="A80" s="139"/>
      <c r="B80" s="138"/>
      <c r="C80" s="138"/>
      <c r="D80" s="86" t="s">
        <v>282</v>
      </c>
      <c r="E80" s="138"/>
      <c r="F80" s="94">
        <v>0</v>
      </c>
      <c r="G80" s="75">
        <v>44470</v>
      </c>
      <c r="H80" s="75">
        <v>44561</v>
      </c>
    </row>
    <row r="81" spans="1:8" x14ac:dyDescent="0.25">
      <c r="A81" s="139"/>
      <c r="B81" s="138"/>
      <c r="C81" s="138"/>
      <c r="D81" s="86" t="s">
        <v>283</v>
      </c>
      <c r="E81" s="138"/>
      <c r="F81" s="94">
        <v>0</v>
      </c>
      <c r="G81" s="75">
        <v>44470</v>
      </c>
      <c r="H81" s="75">
        <v>44561</v>
      </c>
    </row>
    <row r="82" spans="1:8" ht="36" customHeight="1" x14ac:dyDescent="0.25">
      <c r="A82" s="139" t="s">
        <v>1436</v>
      </c>
      <c r="B82" s="138" t="s">
        <v>1355</v>
      </c>
      <c r="C82" s="138" t="s">
        <v>1356</v>
      </c>
      <c r="D82" s="86" t="s">
        <v>1357</v>
      </c>
      <c r="E82" s="138" t="s">
        <v>1379</v>
      </c>
      <c r="F82" s="106">
        <v>4000000</v>
      </c>
      <c r="G82" s="99">
        <v>44197</v>
      </c>
      <c r="H82" s="99">
        <v>44347</v>
      </c>
    </row>
    <row r="83" spans="1:8" x14ac:dyDescent="0.25">
      <c r="A83" s="139"/>
      <c r="B83" s="138"/>
      <c r="C83" s="138"/>
      <c r="D83" s="86" t="s">
        <v>1358</v>
      </c>
      <c r="E83" s="138"/>
      <c r="F83" s="106">
        <v>1000000</v>
      </c>
      <c r="G83" s="99">
        <v>44197</v>
      </c>
      <c r="H83" s="99">
        <v>44347</v>
      </c>
    </row>
    <row r="84" spans="1:8" x14ac:dyDescent="0.25">
      <c r="A84" s="139"/>
      <c r="B84" s="138"/>
      <c r="C84" s="138"/>
      <c r="D84" s="86" t="s">
        <v>1359</v>
      </c>
      <c r="E84" s="138"/>
      <c r="F84" s="106">
        <v>2600000</v>
      </c>
      <c r="G84" s="99"/>
      <c r="H84" s="99">
        <v>44390</v>
      </c>
    </row>
    <row r="85" spans="1:8" x14ac:dyDescent="0.25">
      <c r="A85" s="139"/>
      <c r="B85" s="138"/>
      <c r="C85" s="86" t="s">
        <v>1372</v>
      </c>
      <c r="D85" s="86" t="s">
        <v>1360</v>
      </c>
      <c r="E85" s="86" t="s">
        <v>1379</v>
      </c>
      <c r="F85" s="106">
        <v>2000000</v>
      </c>
      <c r="G85" s="99">
        <v>44197</v>
      </c>
      <c r="H85" s="99">
        <v>44561</v>
      </c>
    </row>
    <row r="86" spans="1:8" x14ac:dyDescent="0.25">
      <c r="A86" s="139"/>
      <c r="B86" s="138"/>
      <c r="C86" s="86" t="s">
        <v>1373</v>
      </c>
      <c r="D86" s="86" t="s">
        <v>1360</v>
      </c>
      <c r="E86" s="86" t="s">
        <v>1379</v>
      </c>
      <c r="F86" s="106">
        <v>800000</v>
      </c>
      <c r="G86" s="99">
        <v>44197</v>
      </c>
      <c r="H86" s="99">
        <v>44561</v>
      </c>
    </row>
    <row r="87" spans="1:8" ht="36" customHeight="1" x14ac:dyDescent="0.25">
      <c r="A87" s="139"/>
      <c r="B87" s="138" t="s">
        <v>1378</v>
      </c>
      <c r="C87" s="138" t="s">
        <v>1374</v>
      </c>
      <c r="D87" s="86" t="s">
        <v>1361</v>
      </c>
      <c r="E87" s="138" t="s">
        <v>1380</v>
      </c>
      <c r="F87" s="150">
        <v>0</v>
      </c>
      <c r="G87" s="99">
        <v>44197</v>
      </c>
      <c r="H87" s="99">
        <v>44347</v>
      </c>
    </row>
    <row r="88" spans="1:8" x14ac:dyDescent="0.25">
      <c r="A88" s="139"/>
      <c r="B88" s="138"/>
      <c r="C88" s="138"/>
      <c r="D88" s="86" t="s">
        <v>1362</v>
      </c>
      <c r="E88" s="138"/>
      <c r="F88" s="150"/>
      <c r="G88" s="99">
        <v>44228</v>
      </c>
      <c r="H88" s="99">
        <v>44286</v>
      </c>
    </row>
    <row r="89" spans="1:8" x14ac:dyDescent="0.25">
      <c r="A89" s="139"/>
      <c r="B89" s="138"/>
      <c r="C89" s="138"/>
      <c r="D89" s="86" t="s">
        <v>1363</v>
      </c>
      <c r="E89" s="138"/>
      <c r="F89" s="150"/>
      <c r="G89" s="99">
        <v>44228</v>
      </c>
      <c r="H89" s="99">
        <v>44286</v>
      </c>
    </row>
    <row r="90" spans="1:8" x14ac:dyDescent="0.25">
      <c r="A90" s="139"/>
      <c r="B90" s="138"/>
      <c r="C90" s="138"/>
      <c r="D90" s="86" t="s">
        <v>1364</v>
      </c>
      <c r="E90" s="138"/>
      <c r="F90" s="150"/>
      <c r="G90" s="99">
        <v>44197</v>
      </c>
      <c r="H90" s="99">
        <v>44347</v>
      </c>
    </row>
    <row r="91" spans="1:8" x14ac:dyDescent="0.25">
      <c r="A91" s="139"/>
      <c r="B91" s="138"/>
      <c r="C91" s="138"/>
      <c r="D91" s="86" t="s">
        <v>1365</v>
      </c>
      <c r="E91" s="138"/>
      <c r="F91" s="150"/>
      <c r="G91" s="99">
        <v>44378</v>
      </c>
      <c r="H91" s="99" t="s">
        <v>1382</v>
      </c>
    </row>
    <row r="92" spans="1:8" ht="33" x14ac:dyDescent="0.25">
      <c r="A92" s="139"/>
      <c r="B92" s="138"/>
      <c r="C92" s="86" t="s">
        <v>1375</v>
      </c>
      <c r="D92" s="86" t="s">
        <v>1366</v>
      </c>
      <c r="E92" s="86" t="s">
        <v>1380</v>
      </c>
      <c r="F92" s="123">
        <v>0</v>
      </c>
      <c r="G92" s="99">
        <v>44378</v>
      </c>
      <c r="H92" s="99" t="s">
        <v>1382</v>
      </c>
    </row>
    <row r="93" spans="1:8" ht="36" customHeight="1" x14ac:dyDescent="0.25">
      <c r="A93" s="139"/>
      <c r="B93" s="138" t="s">
        <v>1383</v>
      </c>
      <c r="C93" s="138" t="s">
        <v>1376</v>
      </c>
      <c r="D93" s="86" t="s">
        <v>1367</v>
      </c>
      <c r="E93" s="138" t="s">
        <v>1381</v>
      </c>
      <c r="F93" s="150">
        <v>0</v>
      </c>
      <c r="G93" s="99">
        <v>44200</v>
      </c>
      <c r="H93" s="99">
        <v>44272</v>
      </c>
    </row>
    <row r="94" spans="1:8" ht="33" x14ac:dyDescent="0.25">
      <c r="A94" s="139"/>
      <c r="B94" s="138"/>
      <c r="C94" s="138"/>
      <c r="D94" s="86" t="s">
        <v>1368</v>
      </c>
      <c r="E94" s="138"/>
      <c r="F94" s="150"/>
      <c r="G94" s="99">
        <v>44273</v>
      </c>
      <c r="H94" s="99">
        <v>44329</v>
      </c>
    </row>
    <row r="95" spans="1:8" x14ac:dyDescent="0.25">
      <c r="A95" s="139"/>
      <c r="B95" s="138"/>
      <c r="C95" s="138" t="s">
        <v>1377</v>
      </c>
      <c r="D95" s="86" t="s">
        <v>1369</v>
      </c>
      <c r="E95" s="138" t="s">
        <v>1381</v>
      </c>
      <c r="F95" s="150">
        <v>0</v>
      </c>
      <c r="G95" s="99">
        <v>44218</v>
      </c>
      <c r="H95" s="99">
        <v>44357</v>
      </c>
    </row>
    <row r="96" spans="1:8" x14ac:dyDescent="0.25">
      <c r="A96" s="139"/>
      <c r="B96" s="138"/>
      <c r="C96" s="138"/>
      <c r="D96" s="86" t="s">
        <v>1370</v>
      </c>
      <c r="E96" s="138"/>
      <c r="F96" s="150"/>
      <c r="G96" s="99"/>
      <c r="H96" s="99"/>
    </row>
    <row r="97" spans="1:8" x14ac:dyDescent="0.25">
      <c r="A97" s="139"/>
      <c r="B97" s="138"/>
      <c r="C97" s="138"/>
      <c r="D97" s="86" t="s">
        <v>1371</v>
      </c>
      <c r="E97" s="138"/>
      <c r="F97" s="150"/>
      <c r="G97" s="99">
        <v>44363</v>
      </c>
      <c r="H97" s="99">
        <v>44552</v>
      </c>
    </row>
    <row r="98" spans="1:8" ht="33" x14ac:dyDescent="0.25">
      <c r="A98" s="139"/>
      <c r="B98" s="138"/>
      <c r="C98" s="86" t="s">
        <v>1399</v>
      </c>
      <c r="D98" s="86" t="s">
        <v>1384</v>
      </c>
      <c r="E98" s="86" t="s">
        <v>1381</v>
      </c>
      <c r="F98" s="123">
        <v>0</v>
      </c>
      <c r="G98" s="99">
        <v>44200</v>
      </c>
      <c r="H98" s="99">
        <v>44469</v>
      </c>
    </row>
    <row r="99" spans="1:8" x14ac:dyDescent="0.25">
      <c r="A99" s="139"/>
      <c r="B99" s="138"/>
      <c r="C99" s="86" t="s">
        <v>1400</v>
      </c>
      <c r="D99" s="86" t="s">
        <v>1385</v>
      </c>
      <c r="E99" s="86" t="s">
        <v>1381</v>
      </c>
      <c r="F99" s="123">
        <v>0</v>
      </c>
      <c r="G99" s="99">
        <v>44200</v>
      </c>
      <c r="H99" s="99">
        <v>44408</v>
      </c>
    </row>
    <row r="100" spans="1:8" ht="33" x14ac:dyDescent="0.25">
      <c r="A100" s="139"/>
      <c r="B100" s="138"/>
      <c r="C100" s="86" t="s">
        <v>1401</v>
      </c>
      <c r="D100" s="86" t="s">
        <v>1386</v>
      </c>
      <c r="E100" s="86" t="s">
        <v>1411</v>
      </c>
      <c r="F100" s="123">
        <v>0</v>
      </c>
      <c r="G100" s="99">
        <v>44202</v>
      </c>
      <c r="H100" s="99">
        <v>44408</v>
      </c>
    </row>
    <row r="101" spans="1:8" x14ac:dyDescent="0.25">
      <c r="A101" s="139"/>
      <c r="B101" s="138"/>
      <c r="C101" s="86" t="s">
        <v>1402</v>
      </c>
      <c r="D101" s="86" t="s">
        <v>1387</v>
      </c>
      <c r="E101" s="86" t="s">
        <v>1381</v>
      </c>
      <c r="F101" s="123">
        <v>0</v>
      </c>
      <c r="G101" s="99">
        <v>44200</v>
      </c>
      <c r="H101" s="99">
        <v>44377</v>
      </c>
    </row>
    <row r="102" spans="1:8" ht="33" x14ac:dyDescent="0.25">
      <c r="A102" s="139"/>
      <c r="B102" s="138"/>
      <c r="C102" s="86" t="s">
        <v>1403</v>
      </c>
      <c r="D102" s="86" t="s">
        <v>1388</v>
      </c>
      <c r="E102" s="86" t="s">
        <v>1381</v>
      </c>
      <c r="F102" s="106">
        <v>7000000</v>
      </c>
      <c r="G102" s="99">
        <v>44228</v>
      </c>
      <c r="H102" s="99">
        <v>44281</v>
      </c>
    </row>
    <row r="103" spans="1:8" ht="33" x14ac:dyDescent="0.25">
      <c r="A103" s="139"/>
      <c r="B103" s="138"/>
      <c r="C103" s="86" t="s">
        <v>1404</v>
      </c>
      <c r="D103" s="86" t="s">
        <v>1389</v>
      </c>
      <c r="E103" s="86" t="s">
        <v>1381</v>
      </c>
      <c r="F103" s="123">
        <v>0</v>
      </c>
      <c r="G103" s="99">
        <v>44200</v>
      </c>
      <c r="H103" s="99">
        <v>44377</v>
      </c>
    </row>
    <row r="104" spans="1:8" ht="33" x14ac:dyDescent="0.25">
      <c r="A104" s="139"/>
      <c r="B104" s="138"/>
      <c r="C104" s="86" t="s">
        <v>1405</v>
      </c>
      <c r="D104" s="86" t="s">
        <v>1390</v>
      </c>
      <c r="E104" s="86" t="s">
        <v>1381</v>
      </c>
      <c r="F104" s="123">
        <v>0</v>
      </c>
      <c r="G104" s="99">
        <v>44200</v>
      </c>
      <c r="H104" s="99">
        <v>44255</v>
      </c>
    </row>
    <row r="105" spans="1:8" ht="33" x14ac:dyDescent="0.25">
      <c r="A105" s="139"/>
      <c r="B105" s="138"/>
      <c r="C105" s="86" t="s">
        <v>1406</v>
      </c>
      <c r="D105" s="86" t="s">
        <v>1391</v>
      </c>
      <c r="E105" s="86" t="s">
        <v>1381</v>
      </c>
      <c r="F105" s="123">
        <v>0</v>
      </c>
      <c r="G105" s="99">
        <v>44200</v>
      </c>
      <c r="H105" s="99">
        <v>44301</v>
      </c>
    </row>
    <row r="106" spans="1:8" ht="33" x14ac:dyDescent="0.25">
      <c r="A106" s="139"/>
      <c r="B106" s="138"/>
      <c r="C106" s="86" t="s">
        <v>1407</v>
      </c>
      <c r="D106" s="86" t="s">
        <v>1392</v>
      </c>
      <c r="E106" s="86" t="s">
        <v>1381</v>
      </c>
      <c r="F106" s="123">
        <v>0</v>
      </c>
      <c r="G106" s="99">
        <v>44243</v>
      </c>
      <c r="H106" s="99">
        <v>44313</v>
      </c>
    </row>
    <row r="107" spans="1:8" ht="33" x14ac:dyDescent="0.25">
      <c r="A107" s="139"/>
      <c r="B107" s="138" t="s">
        <v>1410</v>
      </c>
      <c r="C107" s="138" t="s">
        <v>1408</v>
      </c>
      <c r="D107" s="86" t="s">
        <v>1393</v>
      </c>
      <c r="E107" s="138" t="s">
        <v>1412</v>
      </c>
      <c r="F107" s="106">
        <v>50000000</v>
      </c>
      <c r="G107" s="99">
        <v>44202</v>
      </c>
      <c r="H107" s="99">
        <v>44428</v>
      </c>
    </row>
    <row r="108" spans="1:8" x14ac:dyDescent="0.25">
      <c r="A108" s="139"/>
      <c r="B108" s="138"/>
      <c r="C108" s="138"/>
      <c r="D108" s="86" t="s">
        <v>1394</v>
      </c>
      <c r="E108" s="138"/>
      <c r="F108" s="106">
        <v>7000000</v>
      </c>
      <c r="G108" s="99">
        <v>43770</v>
      </c>
      <c r="H108" s="99">
        <v>44408</v>
      </c>
    </row>
    <row r="109" spans="1:8" x14ac:dyDescent="0.25">
      <c r="A109" s="139"/>
      <c r="B109" s="138"/>
      <c r="C109" s="138"/>
      <c r="D109" s="86" t="s">
        <v>1395</v>
      </c>
      <c r="E109" s="138"/>
      <c r="F109" s="106">
        <v>3000000</v>
      </c>
      <c r="G109" s="99">
        <v>43101</v>
      </c>
      <c r="H109" s="99">
        <v>44257</v>
      </c>
    </row>
    <row r="110" spans="1:8" x14ac:dyDescent="0.25">
      <c r="A110" s="139"/>
      <c r="B110" s="138"/>
      <c r="C110" s="138"/>
      <c r="D110" s="86" t="s">
        <v>1396</v>
      </c>
      <c r="E110" s="138"/>
      <c r="F110" s="106">
        <v>15000000</v>
      </c>
      <c r="G110" s="99">
        <v>43800</v>
      </c>
      <c r="H110" s="99">
        <v>44408</v>
      </c>
    </row>
    <row r="111" spans="1:8" x14ac:dyDescent="0.25">
      <c r="A111" s="139"/>
      <c r="B111" s="138"/>
      <c r="C111" s="138"/>
      <c r="D111" s="86" t="s">
        <v>1397</v>
      </c>
      <c r="E111" s="138"/>
      <c r="F111" s="106">
        <v>3000000</v>
      </c>
      <c r="G111" s="99"/>
      <c r="H111" s="99"/>
    </row>
    <row r="112" spans="1:8" x14ac:dyDescent="0.25">
      <c r="A112" s="139"/>
      <c r="B112" s="138"/>
      <c r="C112" s="138" t="s">
        <v>1409</v>
      </c>
      <c r="D112" s="86" t="s">
        <v>1398</v>
      </c>
      <c r="E112" s="138" t="s">
        <v>1412</v>
      </c>
      <c r="F112" s="149">
        <v>17000000</v>
      </c>
      <c r="G112" s="99">
        <v>43770</v>
      </c>
      <c r="H112" s="99">
        <v>44408</v>
      </c>
    </row>
    <row r="113" spans="1:8" x14ac:dyDescent="0.25">
      <c r="A113" s="139"/>
      <c r="B113" s="138"/>
      <c r="C113" s="138"/>
      <c r="D113" s="86" t="s">
        <v>1413</v>
      </c>
      <c r="E113" s="138"/>
      <c r="F113" s="149"/>
      <c r="G113" s="99">
        <v>43101</v>
      </c>
      <c r="H113" s="99">
        <v>44257</v>
      </c>
    </row>
    <row r="114" spans="1:8" ht="33" x14ac:dyDescent="0.25">
      <c r="A114" s="139"/>
      <c r="B114" s="138"/>
      <c r="C114" s="86" t="s">
        <v>1426</v>
      </c>
      <c r="D114" s="86" t="s">
        <v>1414</v>
      </c>
      <c r="E114" s="86" t="s">
        <v>1412</v>
      </c>
      <c r="F114" s="106">
        <v>19000000</v>
      </c>
      <c r="G114" s="99">
        <v>44202</v>
      </c>
      <c r="H114" s="99">
        <v>44367</v>
      </c>
    </row>
    <row r="115" spans="1:8" ht="33" x14ac:dyDescent="0.25">
      <c r="A115" s="139"/>
      <c r="B115" s="138" t="s">
        <v>1435</v>
      </c>
      <c r="C115" s="86" t="s">
        <v>1427</v>
      </c>
      <c r="D115" s="86" t="s">
        <v>1415</v>
      </c>
      <c r="E115" s="86" t="s">
        <v>1424</v>
      </c>
      <c r="F115" s="106">
        <v>6000000</v>
      </c>
      <c r="G115" s="99">
        <v>44202</v>
      </c>
      <c r="H115" s="99">
        <v>44428</v>
      </c>
    </row>
    <row r="116" spans="1:8" x14ac:dyDescent="0.25">
      <c r="A116" s="139"/>
      <c r="B116" s="138"/>
      <c r="C116" s="86"/>
      <c r="D116" s="86" t="s">
        <v>1416</v>
      </c>
      <c r="E116" s="86" t="s">
        <v>1424</v>
      </c>
      <c r="F116" s="106">
        <v>4000000</v>
      </c>
      <c r="G116" s="99">
        <v>44202</v>
      </c>
      <c r="H116" s="99">
        <v>44428</v>
      </c>
    </row>
    <row r="117" spans="1:8" x14ac:dyDescent="0.25">
      <c r="A117" s="139"/>
      <c r="B117" s="138"/>
      <c r="C117" s="86" t="s">
        <v>1428</v>
      </c>
      <c r="D117" s="86" t="s">
        <v>1417</v>
      </c>
      <c r="E117" s="86" t="s">
        <v>1424</v>
      </c>
      <c r="F117" s="106">
        <v>7000000</v>
      </c>
      <c r="G117" s="99" t="s">
        <v>1423</v>
      </c>
      <c r="H117" s="99">
        <v>44408</v>
      </c>
    </row>
    <row r="118" spans="1:8" x14ac:dyDescent="0.25">
      <c r="A118" s="139"/>
      <c r="B118" s="138"/>
      <c r="C118" s="86" t="s">
        <v>1429</v>
      </c>
      <c r="D118" s="86" t="s">
        <v>1418</v>
      </c>
      <c r="E118" s="86" t="s">
        <v>1424</v>
      </c>
      <c r="F118" s="106">
        <v>9000000</v>
      </c>
      <c r="G118" s="99">
        <v>44202</v>
      </c>
      <c r="H118" s="99">
        <v>44551</v>
      </c>
    </row>
    <row r="119" spans="1:8" x14ac:dyDescent="0.25">
      <c r="A119" s="139"/>
      <c r="B119" s="138"/>
      <c r="C119" s="86" t="s">
        <v>1430</v>
      </c>
      <c r="D119" s="86" t="s">
        <v>1419</v>
      </c>
      <c r="E119" s="86" t="s">
        <v>1424</v>
      </c>
      <c r="F119" s="123">
        <v>0</v>
      </c>
      <c r="G119" s="99">
        <v>44216</v>
      </c>
      <c r="H119" s="99">
        <v>44390</v>
      </c>
    </row>
    <row r="120" spans="1:8" x14ac:dyDescent="0.25">
      <c r="A120" s="139"/>
      <c r="B120" s="138"/>
      <c r="C120" s="86" t="s">
        <v>1431</v>
      </c>
      <c r="D120" s="86" t="s">
        <v>1420</v>
      </c>
      <c r="E120" s="86" t="s">
        <v>1424</v>
      </c>
      <c r="F120" s="106">
        <v>1000000</v>
      </c>
      <c r="G120" s="99">
        <v>44202</v>
      </c>
      <c r="H120" s="99">
        <v>44428</v>
      </c>
    </row>
    <row r="121" spans="1:8" ht="49.5" x14ac:dyDescent="0.25">
      <c r="A121" s="139"/>
      <c r="B121" s="138" t="s">
        <v>1434</v>
      </c>
      <c r="C121" s="86" t="s">
        <v>1432</v>
      </c>
      <c r="D121" s="86" t="s">
        <v>1421</v>
      </c>
      <c r="E121" s="86" t="s">
        <v>1425</v>
      </c>
      <c r="F121" s="106">
        <v>30000000</v>
      </c>
      <c r="G121" s="99">
        <v>44202</v>
      </c>
      <c r="H121" s="99">
        <v>44428</v>
      </c>
    </row>
    <row r="122" spans="1:8" ht="33" x14ac:dyDescent="0.25">
      <c r="A122" s="139"/>
      <c r="B122" s="138"/>
      <c r="C122" s="86" t="s">
        <v>1433</v>
      </c>
      <c r="D122" s="86" t="s">
        <v>1422</v>
      </c>
      <c r="E122" s="86" t="s">
        <v>1425</v>
      </c>
      <c r="F122" s="106">
        <v>300000</v>
      </c>
      <c r="G122" s="99">
        <v>44202</v>
      </c>
      <c r="H122" s="99">
        <v>44428</v>
      </c>
    </row>
    <row r="123" spans="1:8" ht="33" x14ac:dyDescent="0.25">
      <c r="A123" s="143" t="s">
        <v>27</v>
      </c>
      <c r="B123" s="84" t="s">
        <v>28</v>
      </c>
      <c r="C123" s="84" t="s">
        <v>29</v>
      </c>
      <c r="D123" s="84" t="s">
        <v>30</v>
      </c>
      <c r="E123" s="84" t="s">
        <v>31</v>
      </c>
      <c r="F123" s="107">
        <v>147000000</v>
      </c>
      <c r="G123" s="101">
        <v>44197</v>
      </c>
      <c r="H123" s="101">
        <v>44561</v>
      </c>
    </row>
    <row r="124" spans="1:8" ht="33" x14ac:dyDescent="0.25">
      <c r="A124" s="143"/>
      <c r="B124" s="84" t="s">
        <v>32</v>
      </c>
      <c r="C124" s="84" t="s">
        <v>33</v>
      </c>
      <c r="D124" s="84" t="s">
        <v>34</v>
      </c>
      <c r="E124" s="84" t="s">
        <v>35</v>
      </c>
      <c r="F124" s="124">
        <v>0</v>
      </c>
      <c r="G124" s="101">
        <v>44197</v>
      </c>
      <c r="H124" s="101">
        <v>44561</v>
      </c>
    </row>
    <row r="125" spans="1:8" ht="99" x14ac:dyDescent="0.25">
      <c r="A125" s="143"/>
      <c r="B125" s="84" t="s">
        <v>36</v>
      </c>
      <c r="C125" s="84" t="s">
        <v>37</v>
      </c>
      <c r="D125" s="84" t="s">
        <v>38</v>
      </c>
      <c r="E125" s="84" t="s">
        <v>35</v>
      </c>
      <c r="F125" s="108">
        <v>47000000</v>
      </c>
      <c r="G125" s="101">
        <v>44228</v>
      </c>
      <c r="H125" s="101">
        <v>44377</v>
      </c>
    </row>
    <row r="126" spans="1:8" ht="49.5" x14ac:dyDescent="0.25">
      <c r="A126" s="143"/>
      <c r="B126" s="84" t="s">
        <v>112</v>
      </c>
      <c r="C126" s="84" t="s">
        <v>39</v>
      </c>
      <c r="D126" s="84" t="s">
        <v>40</v>
      </c>
      <c r="E126" s="84" t="s">
        <v>41</v>
      </c>
      <c r="F126" s="124">
        <v>0</v>
      </c>
      <c r="G126" s="101">
        <v>44378</v>
      </c>
      <c r="H126" s="101">
        <v>44469</v>
      </c>
    </row>
    <row r="127" spans="1:8" ht="33" x14ac:dyDescent="0.25">
      <c r="A127" s="143"/>
      <c r="B127" s="84" t="s">
        <v>114</v>
      </c>
      <c r="C127" s="84" t="s">
        <v>43</v>
      </c>
      <c r="D127" s="84" t="s">
        <v>44</v>
      </c>
      <c r="E127" s="84" t="s">
        <v>45</v>
      </c>
      <c r="F127" s="124">
        <v>0</v>
      </c>
      <c r="G127" s="101">
        <v>44378</v>
      </c>
      <c r="H127" s="101">
        <v>44469</v>
      </c>
    </row>
    <row r="128" spans="1:8" ht="66" x14ac:dyDescent="0.25">
      <c r="A128" s="143"/>
      <c r="B128" s="135" t="s">
        <v>114</v>
      </c>
      <c r="C128" s="84" t="s">
        <v>46</v>
      </c>
      <c r="D128" s="84" t="s">
        <v>47</v>
      </c>
      <c r="E128" s="84" t="s">
        <v>113</v>
      </c>
      <c r="F128" s="124">
        <v>0</v>
      </c>
      <c r="G128" s="101">
        <v>44256</v>
      </c>
      <c r="H128" s="101">
        <v>44377</v>
      </c>
    </row>
    <row r="129" spans="1:8" ht="33" x14ac:dyDescent="0.25">
      <c r="A129" s="143"/>
      <c r="B129" s="135"/>
      <c r="C129" s="84" t="s">
        <v>48</v>
      </c>
      <c r="D129" s="84" t="s">
        <v>49</v>
      </c>
      <c r="E129" s="84" t="s">
        <v>50</v>
      </c>
      <c r="F129" s="108">
        <v>375000</v>
      </c>
      <c r="G129" s="101">
        <v>44197</v>
      </c>
      <c r="H129" s="101">
        <v>44561</v>
      </c>
    </row>
    <row r="130" spans="1:8" ht="49.5" x14ac:dyDescent="0.25">
      <c r="A130" s="143"/>
      <c r="B130" s="135"/>
      <c r="C130" s="84" t="s">
        <v>51</v>
      </c>
      <c r="D130" s="84" t="s">
        <v>52</v>
      </c>
      <c r="E130" s="84" t="s">
        <v>50</v>
      </c>
      <c r="F130" s="108">
        <v>1000000</v>
      </c>
      <c r="G130" s="101">
        <v>44197</v>
      </c>
      <c r="H130" s="101">
        <v>44561</v>
      </c>
    </row>
    <row r="131" spans="1:8" ht="33" x14ac:dyDescent="0.25">
      <c r="A131" s="143"/>
      <c r="B131" s="135" t="s">
        <v>36</v>
      </c>
      <c r="C131" s="84" t="s">
        <v>53</v>
      </c>
      <c r="D131" s="84" t="s">
        <v>54</v>
      </c>
      <c r="E131" s="84" t="s">
        <v>50</v>
      </c>
      <c r="F131" s="108">
        <v>3125000</v>
      </c>
      <c r="G131" s="101">
        <v>44197</v>
      </c>
      <c r="H131" s="101">
        <v>44543</v>
      </c>
    </row>
    <row r="132" spans="1:8" ht="33" x14ac:dyDescent="0.25">
      <c r="A132" s="143"/>
      <c r="B132" s="135"/>
      <c r="C132" s="84" t="s">
        <v>55</v>
      </c>
      <c r="D132" s="84" t="s">
        <v>56</v>
      </c>
      <c r="E132" s="84" t="s">
        <v>50</v>
      </c>
      <c r="F132" s="108">
        <v>3125000</v>
      </c>
      <c r="G132" s="101">
        <v>44197</v>
      </c>
      <c r="H132" s="101">
        <v>44561</v>
      </c>
    </row>
    <row r="133" spans="1:8" ht="33" x14ac:dyDescent="0.25">
      <c r="A133" s="143"/>
      <c r="B133" s="135"/>
      <c r="C133" s="84" t="s">
        <v>57</v>
      </c>
      <c r="D133" s="84" t="s">
        <v>58</v>
      </c>
      <c r="E133" s="84" t="s">
        <v>50</v>
      </c>
      <c r="F133" s="108">
        <v>1875000</v>
      </c>
      <c r="G133" s="101">
        <v>44197</v>
      </c>
      <c r="H133" s="101">
        <v>44561</v>
      </c>
    </row>
    <row r="134" spans="1:8" ht="33" x14ac:dyDescent="0.25">
      <c r="A134" s="143"/>
      <c r="B134" s="135"/>
      <c r="C134" s="84" t="s">
        <v>59</v>
      </c>
      <c r="D134" s="84" t="s">
        <v>60</v>
      </c>
      <c r="E134" s="84" t="s">
        <v>50</v>
      </c>
      <c r="F134" s="108">
        <v>3125000</v>
      </c>
      <c r="G134" s="101">
        <v>44228</v>
      </c>
      <c r="H134" s="101">
        <v>44317</v>
      </c>
    </row>
    <row r="135" spans="1:8" ht="33" x14ac:dyDescent="0.25">
      <c r="A135" s="143"/>
      <c r="B135" s="135"/>
      <c r="C135" s="84" t="s">
        <v>61</v>
      </c>
      <c r="D135" s="84" t="s">
        <v>62</v>
      </c>
      <c r="E135" s="84" t="s">
        <v>50</v>
      </c>
      <c r="F135" s="108">
        <v>250000</v>
      </c>
      <c r="G135" s="101">
        <v>44197</v>
      </c>
      <c r="H135" s="101">
        <v>44561</v>
      </c>
    </row>
    <row r="136" spans="1:8" x14ac:dyDescent="0.25">
      <c r="A136" s="143"/>
      <c r="B136" s="84" t="s">
        <v>63</v>
      </c>
      <c r="C136" s="84" t="s">
        <v>64</v>
      </c>
      <c r="D136" s="84" t="s">
        <v>110</v>
      </c>
      <c r="E136" s="84" t="s">
        <v>50</v>
      </c>
      <c r="F136" s="108">
        <v>1000000</v>
      </c>
      <c r="G136" s="101">
        <v>44197</v>
      </c>
      <c r="H136" s="101">
        <v>44561</v>
      </c>
    </row>
    <row r="137" spans="1:8" ht="33" x14ac:dyDescent="0.25">
      <c r="A137" s="143"/>
      <c r="B137" s="84" t="s">
        <v>42</v>
      </c>
      <c r="C137" s="84" t="s">
        <v>65</v>
      </c>
      <c r="D137" s="84" t="s">
        <v>66</v>
      </c>
      <c r="E137" s="84" t="s">
        <v>67</v>
      </c>
      <c r="F137" s="108">
        <v>500000</v>
      </c>
      <c r="G137" s="101">
        <v>44197</v>
      </c>
      <c r="H137" s="101">
        <v>44561</v>
      </c>
    </row>
    <row r="138" spans="1:8" ht="33" x14ac:dyDescent="0.25">
      <c r="A138" s="143"/>
      <c r="B138" s="84" t="s">
        <v>68</v>
      </c>
      <c r="C138" s="84" t="s">
        <v>69</v>
      </c>
      <c r="D138" s="84" t="s">
        <v>111</v>
      </c>
      <c r="E138" s="84" t="s">
        <v>108</v>
      </c>
      <c r="F138" s="108">
        <v>1500000</v>
      </c>
      <c r="G138" s="101">
        <v>44197</v>
      </c>
      <c r="H138" s="101">
        <v>44561</v>
      </c>
    </row>
    <row r="139" spans="1:8" ht="49.5" x14ac:dyDescent="0.25">
      <c r="A139" s="143"/>
      <c r="B139" s="36" t="s">
        <v>70</v>
      </c>
      <c r="C139" s="36" t="s">
        <v>71</v>
      </c>
      <c r="D139" s="36" t="s">
        <v>72</v>
      </c>
      <c r="E139" s="84" t="s">
        <v>109</v>
      </c>
      <c r="F139" s="124">
        <v>0</v>
      </c>
      <c r="G139" s="101">
        <v>44197</v>
      </c>
      <c r="H139" s="101">
        <v>44562</v>
      </c>
    </row>
    <row r="140" spans="1:8" ht="33" x14ac:dyDescent="0.25">
      <c r="A140" s="143"/>
      <c r="B140" s="36" t="s">
        <v>73</v>
      </c>
      <c r="C140" s="36" t="s">
        <v>71</v>
      </c>
      <c r="D140" s="36" t="s">
        <v>74</v>
      </c>
      <c r="E140" s="84" t="s">
        <v>108</v>
      </c>
      <c r="F140" s="124">
        <v>0</v>
      </c>
      <c r="G140" s="101">
        <v>44197</v>
      </c>
      <c r="H140" s="101">
        <v>44562</v>
      </c>
    </row>
    <row r="141" spans="1:8" ht="33" x14ac:dyDescent="0.25">
      <c r="A141" s="143"/>
      <c r="B141" s="36" t="s">
        <v>73</v>
      </c>
      <c r="C141" s="36" t="s">
        <v>71</v>
      </c>
      <c r="D141" s="36" t="s">
        <v>75</v>
      </c>
      <c r="E141" s="84" t="s">
        <v>108</v>
      </c>
      <c r="F141" s="124">
        <v>0</v>
      </c>
      <c r="G141" s="101">
        <v>44197</v>
      </c>
      <c r="H141" s="101" t="s">
        <v>76</v>
      </c>
    </row>
    <row r="142" spans="1:8" x14ac:dyDescent="0.25">
      <c r="A142" s="143"/>
      <c r="B142" s="36" t="s">
        <v>73</v>
      </c>
      <c r="C142" s="36" t="s">
        <v>71</v>
      </c>
      <c r="D142" s="36" t="s">
        <v>77</v>
      </c>
      <c r="E142" s="84" t="s">
        <v>108</v>
      </c>
      <c r="F142" s="125">
        <v>0</v>
      </c>
      <c r="G142" s="101">
        <v>44197</v>
      </c>
      <c r="H142" s="101">
        <v>44562</v>
      </c>
    </row>
    <row r="143" spans="1:8" ht="33" x14ac:dyDescent="0.25">
      <c r="A143" s="143"/>
      <c r="B143" s="36" t="s">
        <v>78</v>
      </c>
      <c r="C143" s="36" t="s">
        <v>71</v>
      </c>
      <c r="D143" s="36" t="s">
        <v>79</v>
      </c>
      <c r="E143" s="84" t="s">
        <v>108</v>
      </c>
      <c r="F143" s="124">
        <v>0</v>
      </c>
      <c r="G143" s="101">
        <v>44197</v>
      </c>
      <c r="H143" s="101">
        <v>44562</v>
      </c>
    </row>
    <row r="144" spans="1:8" ht="99" x14ac:dyDescent="0.25">
      <c r="A144" s="143" t="s">
        <v>462</v>
      </c>
      <c r="B144" s="135" t="s">
        <v>462</v>
      </c>
      <c r="C144" s="135" t="s">
        <v>468</v>
      </c>
      <c r="D144" s="84" t="s">
        <v>469</v>
      </c>
      <c r="E144" s="84" t="s">
        <v>465</v>
      </c>
      <c r="F144" s="126">
        <v>0</v>
      </c>
      <c r="G144" s="101">
        <v>44198</v>
      </c>
      <c r="H144" s="101">
        <v>44561</v>
      </c>
    </row>
    <row r="145" spans="1:8" ht="99" x14ac:dyDescent="0.25">
      <c r="A145" s="143"/>
      <c r="B145" s="135"/>
      <c r="C145" s="135"/>
      <c r="D145" s="84" t="s">
        <v>470</v>
      </c>
      <c r="E145" s="84" t="s">
        <v>465</v>
      </c>
      <c r="F145" s="126">
        <v>0</v>
      </c>
      <c r="G145" s="101">
        <v>44198</v>
      </c>
      <c r="H145" s="101">
        <v>44561</v>
      </c>
    </row>
    <row r="146" spans="1:8" ht="99" x14ac:dyDescent="0.25">
      <c r="A146" s="143"/>
      <c r="B146" s="135"/>
      <c r="C146" s="135"/>
      <c r="D146" s="84" t="s">
        <v>471</v>
      </c>
      <c r="E146" s="84" t="s">
        <v>465</v>
      </c>
      <c r="F146" s="126">
        <v>0</v>
      </c>
      <c r="G146" s="101">
        <v>44198</v>
      </c>
      <c r="H146" s="101">
        <v>44561</v>
      </c>
    </row>
    <row r="147" spans="1:8" ht="99" x14ac:dyDescent="0.25">
      <c r="A147" s="143"/>
      <c r="B147" s="135"/>
      <c r="C147" s="84" t="s">
        <v>472</v>
      </c>
      <c r="D147" s="84" t="s">
        <v>473</v>
      </c>
      <c r="E147" s="84" t="s">
        <v>465</v>
      </c>
      <c r="F147" s="126">
        <v>0</v>
      </c>
      <c r="G147" s="101">
        <v>44198</v>
      </c>
      <c r="H147" s="101">
        <v>44561</v>
      </c>
    </row>
    <row r="148" spans="1:8" ht="99" x14ac:dyDescent="0.25">
      <c r="A148" s="143"/>
      <c r="B148" s="135"/>
      <c r="C148" s="135" t="s">
        <v>474</v>
      </c>
      <c r="D148" s="84" t="s">
        <v>475</v>
      </c>
      <c r="E148" s="84" t="s">
        <v>465</v>
      </c>
      <c r="F148" s="126">
        <v>0</v>
      </c>
      <c r="G148" s="101">
        <v>44198</v>
      </c>
      <c r="H148" s="101">
        <v>44561</v>
      </c>
    </row>
    <row r="149" spans="1:8" ht="99" x14ac:dyDescent="0.25">
      <c r="A149" s="143"/>
      <c r="B149" s="135"/>
      <c r="C149" s="135"/>
      <c r="D149" s="84" t="s">
        <v>476</v>
      </c>
      <c r="E149" s="84" t="s">
        <v>465</v>
      </c>
      <c r="F149" s="126">
        <v>0</v>
      </c>
      <c r="G149" s="101">
        <v>44198</v>
      </c>
      <c r="H149" s="101">
        <v>44561</v>
      </c>
    </row>
    <row r="150" spans="1:8" ht="99" x14ac:dyDescent="0.25">
      <c r="A150" s="143"/>
      <c r="B150" s="135"/>
      <c r="C150" s="135"/>
      <c r="D150" s="84" t="s">
        <v>477</v>
      </c>
      <c r="E150" s="84" t="s">
        <v>465</v>
      </c>
      <c r="F150" s="126">
        <v>0</v>
      </c>
      <c r="G150" s="101">
        <v>44198</v>
      </c>
      <c r="H150" s="101">
        <v>44561</v>
      </c>
    </row>
    <row r="151" spans="1:8" ht="99" x14ac:dyDescent="0.25">
      <c r="A151" s="143"/>
      <c r="B151" s="135"/>
      <c r="C151" s="135"/>
      <c r="D151" s="84" t="s">
        <v>478</v>
      </c>
      <c r="E151" s="84" t="s">
        <v>465</v>
      </c>
      <c r="F151" s="126">
        <v>0</v>
      </c>
      <c r="G151" s="101">
        <v>44198</v>
      </c>
      <c r="H151" s="101">
        <v>44561</v>
      </c>
    </row>
    <row r="152" spans="1:8" ht="99" x14ac:dyDescent="0.25">
      <c r="A152" s="143"/>
      <c r="B152" s="135"/>
      <c r="C152" s="135"/>
      <c r="D152" s="84" t="s">
        <v>479</v>
      </c>
      <c r="E152" s="84" t="s">
        <v>465</v>
      </c>
      <c r="F152" s="126">
        <v>0</v>
      </c>
      <c r="G152" s="101">
        <v>44198</v>
      </c>
      <c r="H152" s="101">
        <v>44561</v>
      </c>
    </row>
    <row r="153" spans="1:8" ht="99" x14ac:dyDescent="0.25">
      <c r="A153" s="143"/>
      <c r="B153" s="135"/>
      <c r="C153" s="135"/>
      <c r="D153" s="84" t="s">
        <v>480</v>
      </c>
      <c r="E153" s="84" t="s">
        <v>465</v>
      </c>
      <c r="F153" s="126">
        <v>0</v>
      </c>
      <c r="G153" s="101">
        <v>44198</v>
      </c>
      <c r="H153" s="101">
        <v>44561</v>
      </c>
    </row>
    <row r="154" spans="1:8" ht="99" x14ac:dyDescent="0.25">
      <c r="A154" s="143"/>
      <c r="B154" s="135"/>
      <c r="C154" s="135"/>
      <c r="D154" s="84" t="s">
        <v>481</v>
      </c>
      <c r="E154" s="84" t="s">
        <v>465</v>
      </c>
      <c r="F154" s="126">
        <v>0</v>
      </c>
      <c r="G154" s="101">
        <v>44198</v>
      </c>
      <c r="H154" s="101">
        <v>44561</v>
      </c>
    </row>
    <row r="155" spans="1:8" ht="99" x14ac:dyDescent="0.25">
      <c r="A155" s="143"/>
      <c r="B155" s="135"/>
      <c r="C155" s="84" t="s">
        <v>482</v>
      </c>
      <c r="D155" s="84" t="s">
        <v>483</v>
      </c>
      <c r="E155" s="84" t="s">
        <v>465</v>
      </c>
      <c r="F155" s="126">
        <v>0</v>
      </c>
      <c r="G155" s="101">
        <v>44198</v>
      </c>
      <c r="H155" s="101">
        <v>44561</v>
      </c>
    </row>
    <row r="156" spans="1:8" ht="99" x14ac:dyDescent="0.25">
      <c r="A156" s="143"/>
      <c r="B156" s="135"/>
      <c r="C156" s="84" t="s">
        <v>484</v>
      </c>
      <c r="D156" s="84" t="s">
        <v>485</v>
      </c>
      <c r="E156" s="84" t="s">
        <v>465</v>
      </c>
      <c r="F156" s="126">
        <v>0</v>
      </c>
      <c r="G156" s="101">
        <v>44198</v>
      </c>
      <c r="H156" s="101">
        <v>44561</v>
      </c>
    </row>
    <row r="157" spans="1:8" ht="99" x14ac:dyDescent="0.25">
      <c r="A157" s="143"/>
      <c r="B157" s="135"/>
      <c r="C157" s="135" t="s">
        <v>486</v>
      </c>
      <c r="D157" s="84" t="s">
        <v>487</v>
      </c>
      <c r="E157" s="84" t="s">
        <v>465</v>
      </c>
      <c r="F157" s="126">
        <v>0</v>
      </c>
      <c r="G157" s="101">
        <v>44256</v>
      </c>
      <c r="H157" s="101">
        <v>44347</v>
      </c>
    </row>
    <row r="158" spans="1:8" ht="99" x14ac:dyDescent="0.25">
      <c r="A158" s="143"/>
      <c r="B158" s="135"/>
      <c r="C158" s="135"/>
      <c r="D158" s="84" t="s">
        <v>488</v>
      </c>
      <c r="E158" s="84" t="s">
        <v>465</v>
      </c>
      <c r="F158" s="126">
        <v>0</v>
      </c>
      <c r="G158" s="101">
        <v>44348</v>
      </c>
      <c r="H158" s="101">
        <v>44439</v>
      </c>
    </row>
    <row r="159" spans="1:8" ht="99" x14ac:dyDescent="0.25">
      <c r="A159" s="143"/>
      <c r="B159" s="135"/>
      <c r="C159" s="135"/>
      <c r="D159" s="84" t="s">
        <v>489</v>
      </c>
      <c r="E159" s="84" t="s">
        <v>465</v>
      </c>
      <c r="F159" s="126">
        <v>0</v>
      </c>
      <c r="G159" s="101">
        <v>44440</v>
      </c>
      <c r="H159" s="101">
        <v>44561</v>
      </c>
    </row>
    <row r="160" spans="1:8" ht="99" x14ac:dyDescent="0.25">
      <c r="A160" s="143"/>
      <c r="B160" s="135"/>
      <c r="C160" s="135" t="s">
        <v>490</v>
      </c>
      <c r="D160" s="84" t="s">
        <v>487</v>
      </c>
      <c r="E160" s="84" t="s">
        <v>465</v>
      </c>
      <c r="F160" s="126">
        <v>0</v>
      </c>
      <c r="G160" s="101">
        <v>44256</v>
      </c>
      <c r="H160" s="101">
        <v>44347</v>
      </c>
    </row>
    <row r="161" spans="1:8" ht="99" x14ac:dyDescent="0.25">
      <c r="A161" s="143"/>
      <c r="B161" s="135"/>
      <c r="C161" s="135"/>
      <c r="D161" s="84" t="s">
        <v>488</v>
      </c>
      <c r="E161" s="84" t="s">
        <v>465</v>
      </c>
      <c r="F161" s="126">
        <v>0</v>
      </c>
      <c r="G161" s="101">
        <v>44348</v>
      </c>
      <c r="H161" s="101">
        <v>44439</v>
      </c>
    </row>
    <row r="162" spans="1:8" ht="99" x14ac:dyDescent="0.25">
      <c r="A162" s="143"/>
      <c r="B162" s="135"/>
      <c r="C162" s="135"/>
      <c r="D162" s="84" t="s">
        <v>489</v>
      </c>
      <c r="E162" s="84" t="s">
        <v>465</v>
      </c>
      <c r="F162" s="126">
        <v>0</v>
      </c>
      <c r="G162" s="101">
        <v>44440</v>
      </c>
      <c r="H162" s="101">
        <v>44561</v>
      </c>
    </row>
    <row r="163" spans="1:8" ht="99" x14ac:dyDescent="0.25">
      <c r="A163" s="143"/>
      <c r="B163" s="135"/>
      <c r="C163" s="84" t="s">
        <v>491</v>
      </c>
      <c r="D163" s="84" t="s">
        <v>492</v>
      </c>
      <c r="E163" s="84" t="s">
        <v>465</v>
      </c>
      <c r="F163" s="126">
        <v>0</v>
      </c>
      <c r="G163" s="101">
        <v>44198</v>
      </c>
      <c r="H163" s="101">
        <v>44561</v>
      </c>
    </row>
    <row r="164" spans="1:8" ht="33" x14ac:dyDescent="0.25">
      <c r="A164" s="130" t="s">
        <v>552</v>
      </c>
      <c r="B164" s="131" t="s">
        <v>552</v>
      </c>
      <c r="C164" s="82" t="s">
        <v>553</v>
      </c>
      <c r="D164" s="82" t="s">
        <v>554</v>
      </c>
      <c r="E164" s="82" t="s">
        <v>555</v>
      </c>
      <c r="F164" s="127">
        <v>0</v>
      </c>
      <c r="G164" s="102">
        <v>44209</v>
      </c>
      <c r="H164" s="102">
        <v>44560</v>
      </c>
    </row>
    <row r="165" spans="1:8" ht="49.5" x14ac:dyDescent="0.25">
      <c r="A165" s="130"/>
      <c r="B165" s="135"/>
      <c r="C165" s="82" t="s">
        <v>556</v>
      </c>
      <c r="D165" s="82" t="s">
        <v>557</v>
      </c>
      <c r="E165" s="82" t="s">
        <v>555</v>
      </c>
      <c r="F165" s="127">
        <v>0</v>
      </c>
      <c r="G165" s="102">
        <v>44209</v>
      </c>
      <c r="H165" s="102">
        <v>44560</v>
      </c>
    </row>
    <row r="166" spans="1:8" ht="49.5" x14ac:dyDescent="0.25">
      <c r="A166" s="130"/>
      <c r="B166" s="131" t="s">
        <v>558</v>
      </c>
      <c r="C166" s="82" t="s">
        <v>559</v>
      </c>
      <c r="D166" s="82" t="s">
        <v>560</v>
      </c>
      <c r="E166" s="82" t="s">
        <v>561</v>
      </c>
      <c r="F166" s="127">
        <v>0</v>
      </c>
      <c r="G166" s="102">
        <v>44209</v>
      </c>
      <c r="H166" s="102">
        <v>44560</v>
      </c>
    </row>
    <row r="167" spans="1:8" ht="49.5" x14ac:dyDescent="0.25">
      <c r="A167" s="130"/>
      <c r="B167" s="131"/>
      <c r="C167" s="82" t="s">
        <v>562</v>
      </c>
      <c r="D167" s="82" t="s">
        <v>560</v>
      </c>
      <c r="E167" s="82" t="s">
        <v>561</v>
      </c>
      <c r="F167" s="127">
        <v>0</v>
      </c>
      <c r="G167" s="102">
        <v>44209</v>
      </c>
      <c r="H167" s="102">
        <v>44560</v>
      </c>
    </row>
    <row r="168" spans="1:8" ht="66" x14ac:dyDescent="0.25">
      <c r="A168" s="130"/>
      <c r="B168" s="131"/>
      <c r="C168" s="82" t="s">
        <v>563</v>
      </c>
      <c r="D168" s="82" t="s">
        <v>560</v>
      </c>
      <c r="E168" s="82" t="s">
        <v>561</v>
      </c>
      <c r="F168" s="127">
        <v>0</v>
      </c>
      <c r="G168" s="102">
        <v>44209</v>
      </c>
      <c r="H168" s="102">
        <v>44560</v>
      </c>
    </row>
    <row r="169" spans="1:8" ht="49.5" x14ac:dyDescent="0.25">
      <c r="A169" s="130"/>
      <c r="B169" s="135"/>
      <c r="C169" s="84" t="s">
        <v>564</v>
      </c>
      <c r="D169" s="82" t="s">
        <v>560</v>
      </c>
      <c r="E169" s="82" t="s">
        <v>561</v>
      </c>
      <c r="F169" s="127">
        <v>0</v>
      </c>
      <c r="G169" s="102">
        <v>44209</v>
      </c>
      <c r="H169" s="102">
        <v>44560</v>
      </c>
    </row>
    <row r="170" spans="1:8" ht="49.5" x14ac:dyDescent="0.25">
      <c r="A170" s="130"/>
      <c r="B170" s="131" t="s">
        <v>565</v>
      </c>
      <c r="C170" s="82" t="s">
        <v>566</v>
      </c>
      <c r="D170" s="82" t="s">
        <v>567</v>
      </c>
      <c r="E170" s="82" t="s">
        <v>568</v>
      </c>
      <c r="F170" s="127">
        <v>0</v>
      </c>
      <c r="G170" s="102">
        <v>44209</v>
      </c>
      <c r="H170" s="102">
        <v>44925</v>
      </c>
    </row>
    <row r="171" spans="1:8" ht="49.5" x14ac:dyDescent="0.25">
      <c r="A171" s="130"/>
      <c r="B171" s="131"/>
      <c r="C171" s="82" t="s">
        <v>569</v>
      </c>
      <c r="D171" s="82" t="s">
        <v>570</v>
      </c>
      <c r="E171" s="82" t="s">
        <v>568</v>
      </c>
      <c r="F171" s="127">
        <v>0</v>
      </c>
      <c r="G171" s="102">
        <v>44209</v>
      </c>
      <c r="H171" s="102">
        <v>44925</v>
      </c>
    </row>
    <row r="172" spans="1:8" ht="82.5" x14ac:dyDescent="0.25">
      <c r="A172" s="130"/>
      <c r="B172" s="131"/>
      <c r="C172" s="82" t="s">
        <v>571</v>
      </c>
      <c r="D172" s="82" t="s">
        <v>572</v>
      </c>
      <c r="E172" s="82" t="s">
        <v>568</v>
      </c>
      <c r="F172" s="127">
        <v>0</v>
      </c>
      <c r="G172" s="102">
        <v>44209</v>
      </c>
      <c r="H172" s="102">
        <v>44925</v>
      </c>
    </row>
    <row r="173" spans="1:8" ht="33" x14ac:dyDescent="0.25">
      <c r="A173" s="130"/>
      <c r="B173" s="135"/>
      <c r="C173" s="84" t="s">
        <v>573</v>
      </c>
      <c r="D173" s="82" t="s">
        <v>574</v>
      </c>
      <c r="E173" s="82" t="s">
        <v>568</v>
      </c>
      <c r="F173" s="127">
        <v>0</v>
      </c>
      <c r="G173" s="102">
        <v>44209</v>
      </c>
      <c r="H173" s="102">
        <v>44925</v>
      </c>
    </row>
    <row r="174" spans="1:8" ht="33" x14ac:dyDescent="0.25">
      <c r="A174" s="143" t="s">
        <v>627</v>
      </c>
      <c r="B174" s="135" t="s">
        <v>627</v>
      </c>
      <c r="C174" s="135" t="s">
        <v>636</v>
      </c>
      <c r="D174" s="38" t="s">
        <v>637</v>
      </c>
      <c r="E174" s="135" t="s">
        <v>1275</v>
      </c>
      <c r="F174" s="124" t="s">
        <v>638</v>
      </c>
      <c r="G174" s="103" t="s">
        <v>639</v>
      </c>
      <c r="H174" s="103" t="s">
        <v>640</v>
      </c>
    </row>
    <row r="175" spans="1:8" x14ac:dyDescent="0.25">
      <c r="A175" s="143"/>
      <c r="B175" s="135"/>
      <c r="C175" s="135"/>
      <c r="D175" s="38" t="s">
        <v>641</v>
      </c>
      <c r="E175" s="135"/>
      <c r="F175" s="108" t="s">
        <v>642</v>
      </c>
      <c r="G175" s="103" t="s">
        <v>639</v>
      </c>
      <c r="H175" s="103" t="s">
        <v>643</v>
      </c>
    </row>
    <row r="176" spans="1:8" ht="33" x14ac:dyDescent="0.25">
      <c r="A176" s="143"/>
      <c r="B176" s="135"/>
      <c r="C176" s="135"/>
      <c r="D176" s="38" t="s">
        <v>644</v>
      </c>
      <c r="E176" s="135"/>
      <c r="F176" s="108" t="s">
        <v>645</v>
      </c>
      <c r="G176" s="103" t="s">
        <v>646</v>
      </c>
      <c r="H176" s="103" t="s">
        <v>647</v>
      </c>
    </row>
    <row r="177" spans="1:8" ht="33" x14ac:dyDescent="0.25">
      <c r="A177" s="143"/>
      <c r="B177" s="135"/>
      <c r="C177" s="135" t="s">
        <v>648</v>
      </c>
      <c r="D177" s="38" t="s">
        <v>649</v>
      </c>
      <c r="E177" s="135" t="s">
        <v>1276</v>
      </c>
      <c r="F177" s="108" t="s">
        <v>650</v>
      </c>
      <c r="G177" s="103" t="s">
        <v>639</v>
      </c>
      <c r="H177" s="103" t="s">
        <v>643</v>
      </c>
    </row>
    <row r="178" spans="1:8" ht="33" x14ac:dyDescent="0.25">
      <c r="A178" s="143"/>
      <c r="B178" s="135"/>
      <c r="C178" s="135"/>
      <c r="D178" s="38" t="s">
        <v>651</v>
      </c>
      <c r="E178" s="135"/>
      <c r="F178" s="108" t="s">
        <v>652</v>
      </c>
      <c r="G178" s="103" t="s">
        <v>639</v>
      </c>
      <c r="H178" s="103" t="s">
        <v>643</v>
      </c>
    </row>
    <row r="179" spans="1:8" x14ac:dyDescent="0.25">
      <c r="A179" s="143"/>
      <c r="B179" s="135"/>
      <c r="C179" s="135"/>
      <c r="D179" s="38" t="s">
        <v>653</v>
      </c>
      <c r="E179" s="135"/>
      <c r="F179" s="108" t="s">
        <v>650</v>
      </c>
      <c r="G179" s="103" t="s">
        <v>654</v>
      </c>
      <c r="H179" s="103" t="s">
        <v>655</v>
      </c>
    </row>
    <row r="180" spans="1:8" ht="33" x14ac:dyDescent="0.25">
      <c r="A180" s="143"/>
      <c r="B180" s="135"/>
      <c r="C180" s="135"/>
      <c r="D180" s="38" t="s">
        <v>656</v>
      </c>
      <c r="E180" s="135"/>
      <c r="F180" s="108" t="s">
        <v>652</v>
      </c>
      <c r="G180" s="103" t="s">
        <v>646</v>
      </c>
      <c r="H180" s="103" t="s">
        <v>647</v>
      </c>
    </row>
    <row r="181" spans="1:8" ht="33" x14ac:dyDescent="0.25">
      <c r="A181" s="143"/>
      <c r="B181" s="135"/>
      <c r="C181" s="135"/>
      <c r="D181" s="38" t="s">
        <v>657</v>
      </c>
      <c r="E181" s="135"/>
      <c r="F181" s="108" t="s">
        <v>652</v>
      </c>
      <c r="G181" s="103" t="s">
        <v>658</v>
      </c>
      <c r="H181" s="103" t="s">
        <v>659</v>
      </c>
    </row>
    <row r="182" spans="1:8" ht="49.5" x14ac:dyDescent="0.25">
      <c r="A182" s="143"/>
      <c r="B182" s="135"/>
      <c r="C182" s="135" t="s">
        <v>660</v>
      </c>
      <c r="D182" s="38" t="s">
        <v>661</v>
      </c>
      <c r="E182" s="135" t="s">
        <v>1275</v>
      </c>
      <c r="F182" s="108" t="s">
        <v>645</v>
      </c>
      <c r="G182" s="103" t="s">
        <v>662</v>
      </c>
      <c r="H182" s="103" t="s">
        <v>663</v>
      </c>
    </row>
    <row r="183" spans="1:8" ht="33" x14ac:dyDescent="0.25">
      <c r="A183" s="143"/>
      <c r="B183" s="135"/>
      <c r="C183" s="135"/>
      <c r="D183" s="38" t="s">
        <v>664</v>
      </c>
      <c r="E183" s="135"/>
      <c r="F183" s="108" t="s">
        <v>665</v>
      </c>
      <c r="G183" s="103" t="s">
        <v>662</v>
      </c>
      <c r="H183" s="103" t="s">
        <v>663</v>
      </c>
    </row>
    <row r="184" spans="1:8" ht="33" x14ac:dyDescent="0.25">
      <c r="A184" s="143"/>
      <c r="B184" s="135"/>
      <c r="C184" s="135"/>
      <c r="D184" s="38" t="s">
        <v>666</v>
      </c>
      <c r="E184" s="135"/>
      <c r="F184" s="108" t="s">
        <v>665</v>
      </c>
      <c r="G184" s="103" t="s">
        <v>667</v>
      </c>
      <c r="H184" s="103" t="s">
        <v>658</v>
      </c>
    </row>
    <row r="185" spans="1:8" ht="33" x14ac:dyDescent="0.25">
      <c r="A185" s="143"/>
      <c r="B185" s="135"/>
      <c r="C185" s="135"/>
      <c r="D185" s="38" t="s">
        <v>668</v>
      </c>
      <c r="E185" s="135"/>
      <c r="F185" s="108" t="s">
        <v>669</v>
      </c>
      <c r="G185" s="103" t="s">
        <v>662</v>
      </c>
      <c r="H185" s="103" t="s">
        <v>663</v>
      </c>
    </row>
    <row r="186" spans="1:8" x14ac:dyDescent="0.25">
      <c r="A186" s="143"/>
      <c r="B186" s="135"/>
      <c r="C186" s="135" t="s">
        <v>670</v>
      </c>
      <c r="D186" s="38" t="s">
        <v>671</v>
      </c>
      <c r="E186" s="135" t="s">
        <v>1275</v>
      </c>
      <c r="F186" s="108" t="s">
        <v>669</v>
      </c>
      <c r="G186" s="103" t="s">
        <v>662</v>
      </c>
      <c r="H186" s="103" t="s">
        <v>663</v>
      </c>
    </row>
    <row r="187" spans="1:8" ht="33" x14ac:dyDescent="0.25">
      <c r="A187" s="143"/>
      <c r="B187" s="135"/>
      <c r="C187" s="135"/>
      <c r="D187" s="38" t="s">
        <v>672</v>
      </c>
      <c r="E187" s="135"/>
      <c r="F187" s="108" t="s">
        <v>673</v>
      </c>
      <c r="G187" s="103" t="s">
        <v>674</v>
      </c>
      <c r="H187" s="103" t="s">
        <v>675</v>
      </c>
    </row>
    <row r="188" spans="1:8" ht="49.5" x14ac:dyDescent="0.25">
      <c r="A188" s="143"/>
      <c r="B188" s="135"/>
      <c r="C188" s="135" t="s">
        <v>676</v>
      </c>
      <c r="D188" s="84" t="s">
        <v>677</v>
      </c>
      <c r="E188" s="135" t="s">
        <v>1275</v>
      </c>
      <c r="F188" s="108" t="s">
        <v>678</v>
      </c>
      <c r="G188" s="103" t="s">
        <v>639</v>
      </c>
      <c r="H188" s="103" t="s">
        <v>679</v>
      </c>
    </row>
    <row r="189" spans="1:8" ht="33" x14ac:dyDescent="0.25">
      <c r="A189" s="143"/>
      <c r="B189" s="135"/>
      <c r="C189" s="135"/>
      <c r="D189" s="84" t="s">
        <v>680</v>
      </c>
      <c r="E189" s="135"/>
      <c r="F189" s="108" t="s">
        <v>665</v>
      </c>
      <c r="G189" s="103" t="s">
        <v>681</v>
      </c>
      <c r="H189" s="103" t="s">
        <v>682</v>
      </c>
    </row>
    <row r="190" spans="1:8" ht="33" x14ac:dyDescent="0.25">
      <c r="A190" s="143"/>
      <c r="B190" s="135"/>
      <c r="C190" s="135"/>
      <c r="D190" s="84" t="s">
        <v>683</v>
      </c>
      <c r="E190" s="135"/>
      <c r="F190" s="108" t="s">
        <v>684</v>
      </c>
      <c r="G190" s="103" t="s">
        <v>685</v>
      </c>
      <c r="H190" s="103" t="s">
        <v>686</v>
      </c>
    </row>
    <row r="191" spans="1:8" ht="198" x14ac:dyDescent="0.25">
      <c r="A191" s="143"/>
      <c r="B191" s="135"/>
      <c r="C191" s="135" t="s">
        <v>687</v>
      </c>
      <c r="D191" s="84" t="s">
        <v>688</v>
      </c>
      <c r="E191" s="84" t="s">
        <v>1275</v>
      </c>
      <c r="F191" s="108" t="s">
        <v>665</v>
      </c>
      <c r="G191" s="103" t="s">
        <v>679</v>
      </c>
      <c r="H191" s="103" t="s">
        <v>654</v>
      </c>
    </row>
    <row r="192" spans="1:8" ht="82.5" x14ac:dyDescent="0.25">
      <c r="A192" s="143"/>
      <c r="B192" s="135"/>
      <c r="C192" s="135"/>
      <c r="D192" s="84" t="s">
        <v>689</v>
      </c>
      <c r="E192" s="84" t="s">
        <v>1275</v>
      </c>
      <c r="F192" s="108" t="s">
        <v>665</v>
      </c>
      <c r="G192" s="103" t="s">
        <v>690</v>
      </c>
      <c r="H192" s="103" t="s">
        <v>691</v>
      </c>
    </row>
    <row r="193" spans="1:8" ht="115.5" x14ac:dyDescent="0.25">
      <c r="A193" s="143"/>
      <c r="B193" s="135"/>
      <c r="C193" s="135"/>
      <c r="D193" s="84" t="s">
        <v>692</v>
      </c>
      <c r="E193" s="84" t="s">
        <v>1277</v>
      </c>
      <c r="F193" s="108" t="s">
        <v>665</v>
      </c>
      <c r="G193" s="103" t="s">
        <v>681</v>
      </c>
      <c r="H193" s="103" t="s">
        <v>682</v>
      </c>
    </row>
    <row r="194" spans="1:8" ht="82.5" x14ac:dyDescent="0.25">
      <c r="A194" s="143"/>
      <c r="B194" s="135"/>
      <c r="C194" s="135"/>
      <c r="D194" s="84" t="s">
        <v>693</v>
      </c>
      <c r="E194" s="84" t="s">
        <v>1275</v>
      </c>
      <c r="F194" s="108" t="s">
        <v>665</v>
      </c>
      <c r="G194" s="103" t="s">
        <v>681</v>
      </c>
      <c r="H194" s="103" t="s">
        <v>682</v>
      </c>
    </row>
    <row r="195" spans="1:8" ht="132" x14ac:dyDescent="0.25">
      <c r="A195" s="143"/>
      <c r="B195" s="135"/>
      <c r="C195" s="135"/>
      <c r="D195" s="84" t="s">
        <v>694</v>
      </c>
      <c r="E195" s="84" t="s">
        <v>1275</v>
      </c>
      <c r="F195" s="108" t="s">
        <v>665</v>
      </c>
      <c r="G195" s="103" t="s">
        <v>695</v>
      </c>
      <c r="H195" s="103" t="s">
        <v>696</v>
      </c>
    </row>
    <row r="196" spans="1:8" ht="82.5" x14ac:dyDescent="0.25">
      <c r="A196" s="143"/>
      <c r="B196" s="135"/>
      <c r="C196" s="135"/>
      <c r="D196" s="84" t="s">
        <v>697</v>
      </c>
      <c r="E196" s="84" t="s">
        <v>1275</v>
      </c>
      <c r="F196" s="108" t="s">
        <v>665</v>
      </c>
      <c r="G196" s="103" t="s">
        <v>698</v>
      </c>
      <c r="H196" s="103" t="s">
        <v>699</v>
      </c>
    </row>
    <row r="197" spans="1:8" ht="49.5" x14ac:dyDescent="0.25">
      <c r="A197" s="143"/>
      <c r="B197" s="135"/>
      <c r="C197" s="135" t="s">
        <v>700</v>
      </c>
      <c r="D197" s="84" t="s">
        <v>701</v>
      </c>
      <c r="E197" s="135" t="s">
        <v>1275</v>
      </c>
      <c r="F197" s="108" t="s">
        <v>665</v>
      </c>
      <c r="G197" s="103" t="s">
        <v>639</v>
      </c>
      <c r="H197" s="103" t="s">
        <v>682</v>
      </c>
    </row>
    <row r="198" spans="1:8" ht="49.5" x14ac:dyDescent="0.25">
      <c r="A198" s="143"/>
      <c r="B198" s="135"/>
      <c r="C198" s="135"/>
      <c r="D198" s="84" t="s">
        <v>702</v>
      </c>
      <c r="E198" s="135"/>
      <c r="F198" s="108" t="s">
        <v>665</v>
      </c>
      <c r="G198" s="103" t="s">
        <v>703</v>
      </c>
      <c r="H198" s="103" t="s">
        <v>704</v>
      </c>
    </row>
    <row r="199" spans="1:8" x14ac:dyDescent="0.25">
      <c r="A199" s="143"/>
      <c r="B199" s="135"/>
      <c r="C199" s="135"/>
      <c r="D199" s="84" t="s">
        <v>705</v>
      </c>
      <c r="E199" s="135"/>
      <c r="F199" s="108" t="s">
        <v>706</v>
      </c>
      <c r="G199" s="103" t="s">
        <v>707</v>
      </c>
      <c r="H199" s="103" t="s">
        <v>708</v>
      </c>
    </row>
    <row r="200" spans="1:8" ht="33" x14ac:dyDescent="0.25">
      <c r="A200" s="143"/>
      <c r="B200" s="135"/>
      <c r="C200" s="135" t="s">
        <v>709</v>
      </c>
      <c r="D200" s="84" t="s">
        <v>710</v>
      </c>
      <c r="E200" s="135" t="s">
        <v>1275</v>
      </c>
      <c r="F200" s="108" t="s">
        <v>665</v>
      </c>
      <c r="G200" s="103" t="s">
        <v>639</v>
      </c>
      <c r="H200" s="103" t="s">
        <v>679</v>
      </c>
    </row>
    <row r="201" spans="1:8" ht="33" x14ac:dyDescent="0.25">
      <c r="A201" s="143"/>
      <c r="B201" s="135"/>
      <c r="C201" s="135"/>
      <c r="D201" s="84" t="s">
        <v>711</v>
      </c>
      <c r="E201" s="135"/>
      <c r="F201" s="108">
        <v>2200</v>
      </c>
      <c r="G201" s="103" t="s">
        <v>690</v>
      </c>
      <c r="H201" s="103" t="s">
        <v>712</v>
      </c>
    </row>
    <row r="202" spans="1:8" ht="33" x14ac:dyDescent="0.25">
      <c r="A202" s="143"/>
      <c r="B202" s="135"/>
      <c r="C202" s="135"/>
      <c r="D202" s="84" t="s">
        <v>713</v>
      </c>
      <c r="E202" s="135"/>
      <c r="F202" s="108" t="s">
        <v>706</v>
      </c>
      <c r="G202" s="103" t="s">
        <v>714</v>
      </c>
      <c r="H202" s="103" t="s">
        <v>715</v>
      </c>
    </row>
    <row r="203" spans="1:8" ht="33" x14ac:dyDescent="0.25">
      <c r="A203" s="143"/>
      <c r="B203" s="135"/>
      <c r="C203" s="135"/>
      <c r="D203" s="84" t="s">
        <v>716</v>
      </c>
      <c r="E203" s="135"/>
      <c r="F203" s="108" t="s">
        <v>665</v>
      </c>
      <c r="G203" s="103" t="s">
        <v>717</v>
      </c>
      <c r="H203" s="103" t="s">
        <v>718</v>
      </c>
    </row>
    <row r="204" spans="1:8" ht="49.5" x14ac:dyDescent="0.25">
      <c r="A204" s="143"/>
      <c r="B204" s="135"/>
      <c r="C204" s="135" t="s">
        <v>719</v>
      </c>
      <c r="D204" s="84" t="s">
        <v>720</v>
      </c>
      <c r="E204" s="135" t="s">
        <v>1275</v>
      </c>
      <c r="F204" s="108" t="s">
        <v>721</v>
      </c>
      <c r="G204" s="103" t="s">
        <v>691</v>
      </c>
      <c r="H204" s="103" t="s">
        <v>681</v>
      </c>
    </row>
    <row r="205" spans="1:8" ht="33" x14ac:dyDescent="0.25">
      <c r="A205" s="143"/>
      <c r="B205" s="135"/>
      <c r="C205" s="135"/>
      <c r="D205" s="84" t="s">
        <v>722</v>
      </c>
      <c r="E205" s="135"/>
      <c r="F205" s="108" t="s">
        <v>665</v>
      </c>
      <c r="G205" s="103" t="s">
        <v>691</v>
      </c>
      <c r="H205" s="103" t="s">
        <v>681</v>
      </c>
    </row>
    <row r="206" spans="1:8" ht="33" x14ac:dyDescent="0.25">
      <c r="A206" s="143"/>
      <c r="B206" s="135"/>
      <c r="C206" s="135" t="s">
        <v>723</v>
      </c>
      <c r="D206" s="84" t="s">
        <v>724</v>
      </c>
      <c r="E206" s="135" t="s">
        <v>1275</v>
      </c>
      <c r="F206" s="108" t="s">
        <v>665</v>
      </c>
      <c r="G206" s="103" t="s">
        <v>639</v>
      </c>
      <c r="H206" s="103" t="s">
        <v>725</v>
      </c>
    </row>
    <row r="207" spans="1:8" ht="99" x14ac:dyDescent="0.25">
      <c r="A207" s="143"/>
      <c r="B207" s="135"/>
      <c r="C207" s="135"/>
      <c r="D207" s="84" t="s">
        <v>726</v>
      </c>
      <c r="E207" s="135"/>
      <c r="F207" s="108" t="s">
        <v>678</v>
      </c>
      <c r="G207" s="103" t="s">
        <v>654</v>
      </c>
      <c r="H207" s="103" t="s">
        <v>690</v>
      </c>
    </row>
    <row r="208" spans="1:8" ht="33" x14ac:dyDescent="0.25">
      <c r="A208" s="143"/>
      <c r="B208" s="135"/>
      <c r="C208" s="135" t="s">
        <v>727</v>
      </c>
      <c r="D208" s="84" t="s">
        <v>728</v>
      </c>
      <c r="E208" s="135" t="s">
        <v>1275</v>
      </c>
      <c r="F208" s="108" t="s">
        <v>665</v>
      </c>
      <c r="G208" s="103" t="s">
        <v>639</v>
      </c>
      <c r="H208" s="103" t="s">
        <v>725</v>
      </c>
    </row>
    <row r="209" spans="1:9" ht="49.5" x14ac:dyDescent="0.25">
      <c r="A209" s="143"/>
      <c r="B209" s="135"/>
      <c r="C209" s="135"/>
      <c r="D209" s="84" t="s">
        <v>729</v>
      </c>
      <c r="E209" s="135"/>
      <c r="F209" s="108" t="s">
        <v>678</v>
      </c>
      <c r="G209" s="103" t="s">
        <v>679</v>
      </c>
      <c r="H209" s="103" t="s">
        <v>654</v>
      </c>
    </row>
    <row r="210" spans="1:9" ht="33" x14ac:dyDescent="0.25">
      <c r="A210" s="143"/>
      <c r="B210" s="135"/>
      <c r="C210" s="135"/>
      <c r="D210" s="84" t="s">
        <v>730</v>
      </c>
      <c r="E210" s="135"/>
      <c r="F210" s="108" t="s">
        <v>665</v>
      </c>
      <c r="G210" s="103" t="s">
        <v>691</v>
      </c>
      <c r="H210" s="103" t="s">
        <v>681</v>
      </c>
    </row>
    <row r="211" spans="1:9" ht="49.5" x14ac:dyDescent="0.25">
      <c r="A211" s="143"/>
      <c r="B211" s="135"/>
      <c r="C211" s="135" t="s">
        <v>731</v>
      </c>
      <c r="D211" s="84" t="s">
        <v>732</v>
      </c>
      <c r="E211" s="135" t="s">
        <v>1278</v>
      </c>
      <c r="F211" s="108" t="s">
        <v>678</v>
      </c>
      <c r="G211" s="103" t="s">
        <v>679</v>
      </c>
      <c r="H211" s="103" t="s">
        <v>654</v>
      </c>
    </row>
    <row r="212" spans="1:9" ht="66" x14ac:dyDescent="0.25">
      <c r="A212" s="143"/>
      <c r="B212" s="135"/>
      <c r="C212" s="135"/>
      <c r="D212" s="84" t="s">
        <v>733</v>
      </c>
      <c r="E212" s="135"/>
      <c r="F212" s="108" t="s">
        <v>665</v>
      </c>
      <c r="G212" s="103" t="s">
        <v>690</v>
      </c>
      <c r="H212" s="103" t="s">
        <v>691</v>
      </c>
    </row>
    <row r="213" spans="1:9" ht="49.5" x14ac:dyDescent="0.3">
      <c r="A213" s="78" t="s">
        <v>1265</v>
      </c>
      <c r="B213" s="77" t="s">
        <v>1266</v>
      </c>
      <c r="C213" s="49" t="s">
        <v>1279</v>
      </c>
      <c r="D213" s="77" t="s">
        <v>1280</v>
      </c>
      <c r="E213" s="77" t="s">
        <v>1281</v>
      </c>
      <c r="F213" s="109">
        <v>2350000</v>
      </c>
      <c r="G213" s="104" t="s">
        <v>1282</v>
      </c>
      <c r="H213" s="104" t="s">
        <v>1283</v>
      </c>
      <c r="I213" s="53"/>
    </row>
    <row r="214" spans="1:9" ht="33" x14ac:dyDescent="0.25">
      <c r="A214" s="83" t="s">
        <v>821</v>
      </c>
      <c r="B214" s="84" t="s">
        <v>821</v>
      </c>
      <c r="C214" s="84" t="s">
        <v>822</v>
      </c>
      <c r="D214" s="84" t="s">
        <v>823</v>
      </c>
      <c r="E214" s="84" t="s">
        <v>803</v>
      </c>
      <c r="F214" s="108">
        <v>355377600</v>
      </c>
      <c r="G214" s="105">
        <v>44197</v>
      </c>
      <c r="H214" s="105">
        <v>44561</v>
      </c>
    </row>
    <row r="215" spans="1:9" x14ac:dyDescent="0.25">
      <c r="A215" s="143" t="s">
        <v>1166</v>
      </c>
      <c r="B215" s="135" t="s">
        <v>80</v>
      </c>
      <c r="C215" s="138" t="s">
        <v>81</v>
      </c>
      <c r="D215" s="86" t="s">
        <v>82</v>
      </c>
      <c r="E215" s="135" t="s">
        <v>80</v>
      </c>
      <c r="F215" s="110">
        <v>16675583</v>
      </c>
      <c r="G215" s="98">
        <v>43983</v>
      </c>
      <c r="H215" s="6"/>
    </row>
    <row r="216" spans="1:9" x14ac:dyDescent="0.25">
      <c r="A216" s="143"/>
      <c r="B216" s="135"/>
      <c r="C216" s="138"/>
      <c r="D216" s="86" t="s">
        <v>83</v>
      </c>
      <c r="E216" s="135"/>
      <c r="F216" s="110">
        <v>5482752</v>
      </c>
      <c r="G216" s="98">
        <v>43983</v>
      </c>
      <c r="H216" s="6"/>
    </row>
    <row r="217" spans="1:9" x14ac:dyDescent="0.25">
      <c r="A217" s="143"/>
      <c r="B217" s="135"/>
      <c r="C217" s="138"/>
      <c r="D217" s="86" t="s">
        <v>84</v>
      </c>
      <c r="E217" s="135"/>
      <c r="F217" s="110">
        <v>11326147.4</v>
      </c>
      <c r="G217" s="98">
        <v>43983</v>
      </c>
      <c r="H217" s="6"/>
    </row>
    <row r="218" spans="1:9" ht="49.5" x14ac:dyDescent="0.25">
      <c r="A218" s="83" t="s">
        <v>1167</v>
      </c>
      <c r="B218" s="84" t="s">
        <v>936</v>
      </c>
      <c r="C218" s="81" t="s">
        <v>962</v>
      </c>
      <c r="D218" s="81" t="s">
        <v>963</v>
      </c>
      <c r="E218" s="84" t="s">
        <v>964</v>
      </c>
      <c r="F218" s="124"/>
      <c r="G218" s="100">
        <v>44245</v>
      </c>
      <c r="H218" s="100">
        <v>44424</v>
      </c>
      <c r="I218" s="37"/>
    </row>
    <row r="219" spans="1:9" x14ac:dyDescent="0.25">
      <c r="A219" s="143" t="s">
        <v>1073</v>
      </c>
      <c r="B219" s="135" t="s">
        <v>1074</v>
      </c>
      <c r="C219" s="135" t="s">
        <v>1075</v>
      </c>
      <c r="D219" s="84" t="s">
        <v>1076</v>
      </c>
      <c r="E219" s="84" t="s">
        <v>1077</v>
      </c>
      <c r="F219" s="111">
        <v>131625</v>
      </c>
      <c r="G219" s="101">
        <v>44378</v>
      </c>
      <c r="H219" s="6" t="s">
        <v>1078</v>
      </c>
      <c r="I219" s="37"/>
    </row>
    <row r="220" spans="1:9" x14ac:dyDescent="0.25">
      <c r="A220" s="143"/>
      <c r="B220" s="135"/>
      <c r="C220" s="135"/>
      <c r="D220" s="84" t="s">
        <v>1079</v>
      </c>
      <c r="E220" s="84" t="s">
        <v>1077</v>
      </c>
      <c r="F220" s="128">
        <v>0</v>
      </c>
      <c r="G220" s="101" t="s">
        <v>1078</v>
      </c>
      <c r="H220" s="101">
        <v>44288</v>
      </c>
      <c r="I220" s="37"/>
    </row>
    <row r="221" spans="1:9" ht="33" x14ac:dyDescent="0.25">
      <c r="A221" s="143"/>
      <c r="B221" s="135"/>
      <c r="C221" s="135"/>
      <c r="D221" s="84" t="s">
        <v>1080</v>
      </c>
      <c r="E221" s="84" t="s">
        <v>1077</v>
      </c>
      <c r="F221" s="128">
        <v>0</v>
      </c>
      <c r="G221" s="101">
        <v>44288</v>
      </c>
      <c r="H221" s="101" t="s">
        <v>1081</v>
      </c>
      <c r="I221" s="37"/>
    </row>
    <row r="222" spans="1:9" x14ac:dyDescent="0.25">
      <c r="A222" s="143"/>
      <c r="B222" s="135"/>
      <c r="C222" s="135"/>
      <c r="D222" s="84" t="s">
        <v>1082</v>
      </c>
      <c r="E222" s="84" t="s">
        <v>1077</v>
      </c>
      <c r="F222" s="128">
        <v>0</v>
      </c>
      <c r="G222" s="101" t="s">
        <v>1081</v>
      </c>
      <c r="H222" s="101" t="s">
        <v>1083</v>
      </c>
      <c r="I222" s="37"/>
    </row>
    <row r="223" spans="1:9" ht="33" x14ac:dyDescent="0.25">
      <c r="A223" s="143"/>
      <c r="B223" s="135"/>
      <c r="C223" s="135"/>
      <c r="D223" s="84" t="s">
        <v>1084</v>
      </c>
      <c r="E223" s="84" t="s">
        <v>1077</v>
      </c>
      <c r="F223" s="128">
        <v>0</v>
      </c>
      <c r="G223" s="101" t="s">
        <v>1083</v>
      </c>
      <c r="H223" s="101">
        <v>44289</v>
      </c>
      <c r="I223" s="37"/>
    </row>
    <row r="224" spans="1:9" x14ac:dyDescent="0.25">
      <c r="A224" s="143"/>
      <c r="B224" s="135"/>
      <c r="C224" s="135"/>
      <c r="D224" s="84" t="s">
        <v>1085</v>
      </c>
      <c r="E224" s="84" t="s">
        <v>1077</v>
      </c>
      <c r="F224" s="128">
        <v>0</v>
      </c>
      <c r="G224" s="101">
        <v>44289</v>
      </c>
      <c r="H224" s="101">
        <v>44503</v>
      </c>
      <c r="I224" s="37"/>
    </row>
    <row r="225" spans="1:9" x14ac:dyDescent="0.25">
      <c r="A225" s="143"/>
      <c r="B225" s="135"/>
      <c r="C225" s="135"/>
      <c r="D225" s="84" t="s">
        <v>1086</v>
      </c>
      <c r="E225" s="84" t="s">
        <v>1077</v>
      </c>
      <c r="F225" s="128">
        <v>0</v>
      </c>
      <c r="G225" s="101">
        <v>44503</v>
      </c>
      <c r="H225" s="101">
        <v>44504</v>
      </c>
      <c r="I225" s="37"/>
    </row>
    <row r="226" spans="1:9" ht="33" x14ac:dyDescent="0.25">
      <c r="A226" s="143"/>
      <c r="B226" s="135"/>
      <c r="C226" s="135" t="s">
        <v>1087</v>
      </c>
      <c r="D226" s="84" t="s">
        <v>1088</v>
      </c>
      <c r="E226" s="84" t="s">
        <v>1077</v>
      </c>
      <c r="F226" s="111">
        <v>447525</v>
      </c>
      <c r="G226" s="101">
        <v>44503</v>
      </c>
      <c r="H226" s="6" t="s">
        <v>1089</v>
      </c>
      <c r="I226" s="37"/>
    </row>
    <row r="227" spans="1:9" x14ac:dyDescent="0.25">
      <c r="A227" s="143"/>
      <c r="B227" s="135"/>
      <c r="C227" s="135"/>
      <c r="D227" s="84" t="s">
        <v>1090</v>
      </c>
      <c r="E227" s="84" t="s">
        <v>1077</v>
      </c>
      <c r="F227" s="128">
        <v>0</v>
      </c>
      <c r="G227" s="6" t="s">
        <v>1089</v>
      </c>
      <c r="H227" s="101">
        <v>44200</v>
      </c>
      <c r="I227" s="37"/>
    </row>
    <row r="228" spans="1:9" x14ac:dyDescent="0.25">
      <c r="A228" s="143"/>
      <c r="B228" s="135"/>
      <c r="C228" s="135"/>
      <c r="D228" s="84" t="s">
        <v>1091</v>
      </c>
      <c r="E228" s="84" t="s">
        <v>1077</v>
      </c>
      <c r="F228" s="128">
        <v>0</v>
      </c>
      <c r="G228" s="101">
        <v>44200</v>
      </c>
      <c r="H228" s="101">
        <v>44412</v>
      </c>
      <c r="I228" s="37"/>
    </row>
    <row r="229" spans="1:9" x14ac:dyDescent="0.25">
      <c r="A229" s="143"/>
      <c r="B229" s="135"/>
      <c r="C229" s="135"/>
      <c r="D229" s="84" t="s">
        <v>1092</v>
      </c>
      <c r="E229" s="84" t="s">
        <v>1077</v>
      </c>
      <c r="F229" s="128">
        <v>0</v>
      </c>
      <c r="G229" s="101">
        <v>44412</v>
      </c>
      <c r="H229" s="101" t="s">
        <v>1093</v>
      </c>
      <c r="I229" s="37"/>
    </row>
    <row r="230" spans="1:9" ht="33" x14ac:dyDescent="0.25">
      <c r="A230" s="143"/>
      <c r="B230" s="135"/>
      <c r="C230" s="135" t="s">
        <v>1064</v>
      </c>
      <c r="D230" s="84" t="s">
        <v>1094</v>
      </c>
      <c r="E230" s="84" t="s">
        <v>1077</v>
      </c>
      <c r="F230" s="111">
        <v>26325</v>
      </c>
      <c r="G230" s="101">
        <v>44378</v>
      </c>
      <c r="H230" s="6" t="s">
        <v>1095</v>
      </c>
      <c r="I230" s="37"/>
    </row>
    <row r="231" spans="1:9" ht="33" x14ac:dyDescent="0.25">
      <c r="A231" s="143"/>
      <c r="B231" s="135"/>
      <c r="C231" s="135"/>
      <c r="D231" s="84" t="s">
        <v>1096</v>
      </c>
      <c r="E231" s="84" t="s">
        <v>1077</v>
      </c>
      <c r="F231" s="128">
        <v>0</v>
      </c>
      <c r="G231" s="101" t="s">
        <v>1078</v>
      </c>
      <c r="H231" s="101">
        <v>44288</v>
      </c>
      <c r="I231" s="37"/>
    </row>
    <row r="232" spans="1:9" x14ac:dyDescent="0.25">
      <c r="A232" s="143"/>
      <c r="B232" s="135"/>
      <c r="C232" s="135"/>
      <c r="D232" s="84" t="s">
        <v>1097</v>
      </c>
      <c r="E232" s="84" t="s">
        <v>1077</v>
      </c>
      <c r="F232" s="128">
        <v>0</v>
      </c>
      <c r="G232" s="101">
        <v>44288</v>
      </c>
      <c r="H232" s="101" t="s">
        <v>1081</v>
      </c>
      <c r="I232" s="37"/>
    </row>
    <row r="233" spans="1:9" ht="33" x14ac:dyDescent="0.25">
      <c r="A233" s="143"/>
      <c r="B233" s="135"/>
      <c r="C233" s="135" t="s">
        <v>1066</v>
      </c>
      <c r="D233" s="84" t="s">
        <v>1098</v>
      </c>
      <c r="E233" s="84" t="s">
        <v>1077</v>
      </c>
      <c r="F233" s="128">
        <v>0</v>
      </c>
      <c r="G233" s="101">
        <v>44378</v>
      </c>
      <c r="H233" s="6" t="s">
        <v>1078</v>
      </c>
      <c r="I233" s="37"/>
    </row>
    <row r="234" spans="1:9" ht="33" x14ac:dyDescent="0.25">
      <c r="A234" s="143"/>
      <c r="B234" s="135"/>
      <c r="C234" s="135"/>
      <c r="D234" s="84" t="s">
        <v>1099</v>
      </c>
      <c r="E234" s="84" t="s">
        <v>1077</v>
      </c>
      <c r="F234" s="111">
        <f>((32*100)*800)</f>
        <v>2560000</v>
      </c>
      <c r="G234" s="101" t="s">
        <v>1078</v>
      </c>
      <c r="H234" s="101">
        <v>44451</v>
      </c>
      <c r="I234" s="37"/>
    </row>
    <row r="235" spans="1:9" x14ac:dyDescent="0.25">
      <c r="A235" s="143"/>
      <c r="B235" s="135"/>
      <c r="C235" s="135"/>
      <c r="D235" s="84" t="s">
        <v>1100</v>
      </c>
      <c r="E235" s="84" t="s">
        <v>1077</v>
      </c>
      <c r="F235" s="128">
        <v>0</v>
      </c>
      <c r="G235" s="101" t="s">
        <v>1101</v>
      </c>
      <c r="H235" s="101" t="s">
        <v>1102</v>
      </c>
      <c r="I235" s="37"/>
    </row>
    <row r="236" spans="1:9" x14ac:dyDescent="0.25">
      <c r="A236" s="143"/>
      <c r="B236" s="135"/>
      <c r="C236" s="135" t="s">
        <v>1069</v>
      </c>
      <c r="D236" s="84" t="s">
        <v>1103</v>
      </c>
      <c r="E236" s="84" t="s">
        <v>1077</v>
      </c>
      <c r="F236" s="111">
        <f>10000*58.5</f>
        <v>585000</v>
      </c>
      <c r="G236" s="101">
        <v>44378</v>
      </c>
      <c r="H236" s="6" t="s">
        <v>1078</v>
      </c>
      <c r="I236" s="37"/>
    </row>
    <row r="237" spans="1:9" x14ac:dyDescent="0.25">
      <c r="A237" s="143"/>
      <c r="B237" s="135"/>
      <c r="C237" s="135"/>
      <c r="D237" s="84" t="s">
        <v>1104</v>
      </c>
      <c r="E237" s="84" t="s">
        <v>1077</v>
      </c>
      <c r="F237" s="128">
        <v>0</v>
      </c>
      <c r="G237" s="101" t="s">
        <v>1078</v>
      </c>
      <c r="H237" s="101">
        <v>44288</v>
      </c>
      <c r="I237" s="37"/>
    </row>
    <row r="238" spans="1:9" x14ac:dyDescent="0.25">
      <c r="A238" s="143"/>
      <c r="B238" s="135"/>
      <c r="C238" s="135"/>
      <c r="D238" s="84" t="s">
        <v>1105</v>
      </c>
      <c r="E238" s="84" t="s">
        <v>1077</v>
      </c>
      <c r="F238" s="128">
        <v>0</v>
      </c>
      <c r="G238" s="101">
        <v>44451</v>
      </c>
      <c r="H238" s="101" t="s">
        <v>1102</v>
      </c>
      <c r="I238" s="37"/>
    </row>
    <row r="239" spans="1:9" x14ac:dyDescent="0.25">
      <c r="A239" s="143"/>
      <c r="B239" s="135"/>
      <c r="C239" s="135" t="s">
        <v>1071</v>
      </c>
      <c r="D239" s="84" t="s">
        <v>1106</v>
      </c>
      <c r="E239" s="84" t="s">
        <v>1077</v>
      </c>
      <c r="F239" s="111">
        <v>78975</v>
      </c>
      <c r="G239" s="101" t="s">
        <v>1107</v>
      </c>
      <c r="H239" s="101" t="s">
        <v>1108</v>
      </c>
      <c r="I239" s="37"/>
    </row>
    <row r="240" spans="1:9" x14ac:dyDescent="0.25">
      <c r="A240" s="143"/>
      <c r="B240" s="135"/>
      <c r="C240" s="135"/>
      <c r="D240" s="84" t="s">
        <v>1109</v>
      </c>
      <c r="E240" s="84" t="s">
        <v>1077</v>
      </c>
      <c r="F240" s="128">
        <v>0</v>
      </c>
      <c r="G240" s="101" t="s">
        <v>1107</v>
      </c>
      <c r="H240" s="101" t="s">
        <v>1110</v>
      </c>
      <c r="I240" s="37"/>
    </row>
    <row r="241" spans="1:9" x14ac:dyDescent="0.25">
      <c r="A241" s="143"/>
      <c r="B241" s="135"/>
      <c r="C241" s="135"/>
      <c r="D241" s="84" t="s">
        <v>1111</v>
      </c>
      <c r="E241" s="84" t="s">
        <v>1077</v>
      </c>
      <c r="F241" s="128">
        <v>0</v>
      </c>
      <c r="G241" s="101" t="s">
        <v>1110</v>
      </c>
      <c r="H241" s="101" t="s">
        <v>1112</v>
      </c>
      <c r="I241" s="37"/>
    </row>
    <row r="242" spans="1:9" x14ac:dyDescent="0.25">
      <c r="A242" s="143"/>
      <c r="B242" s="135"/>
      <c r="C242" s="135"/>
      <c r="D242" s="84" t="s">
        <v>1113</v>
      </c>
      <c r="E242" s="84" t="s">
        <v>1077</v>
      </c>
      <c r="F242" s="128">
        <v>0</v>
      </c>
      <c r="G242" s="101" t="s">
        <v>1112</v>
      </c>
      <c r="H242" s="101">
        <v>44386</v>
      </c>
      <c r="I242" s="37"/>
    </row>
    <row r="243" spans="1:9" ht="33" x14ac:dyDescent="0.25">
      <c r="A243" s="143"/>
      <c r="B243" s="84" t="s">
        <v>996</v>
      </c>
      <c r="C243" s="84" t="s">
        <v>1114</v>
      </c>
      <c r="D243" s="84" t="s">
        <v>1115</v>
      </c>
      <c r="E243" s="84" t="s">
        <v>999</v>
      </c>
      <c r="F243" s="128" t="e">
        <f>'[1]Plan de Indicadores'!J169+'[1]Plan de Indicadores'!J177</f>
        <v>#REF!</v>
      </c>
      <c r="G243" s="101">
        <v>44228</v>
      </c>
      <c r="H243" s="101" t="s">
        <v>1116</v>
      </c>
      <c r="I243" s="37"/>
    </row>
    <row r="244" spans="1:9" x14ac:dyDescent="0.25">
      <c r="A244" s="143"/>
      <c r="B244" s="135" t="s">
        <v>1074</v>
      </c>
      <c r="C244" s="135" t="s">
        <v>1117</v>
      </c>
      <c r="D244" s="84" t="s">
        <v>1118</v>
      </c>
      <c r="E244" s="84" t="s">
        <v>999</v>
      </c>
      <c r="F244" s="108">
        <v>121037148</v>
      </c>
      <c r="G244" s="101">
        <v>44228</v>
      </c>
      <c r="H244" s="101" t="s">
        <v>1116</v>
      </c>
      <c r="I244" s="37"/>
    </row>
    <row r="245" spans="1:9" x14ac:dyDescent="0.25">
      <c r="A245" s="143"/>
      <c r="B245" s="135"/>
      <c r="C245" s="135"/>
      <c r="D245" s="84" t="s">
        <v>1119</v>
      </c>
      <c r="E245" s="84" t="s">
        <v>999</v>
      </c>
      <c r="F245" s="111">
        <v>9075630</v>
      </c>
      <c r="G245" s="101">
        <v>44229</v>
      </c>
      <c r="H245" s="101" t="s">
        <v>1120</v>
      </c>
      <c r="I245" s="37"/>
    </row>
    <row r="246" spans="1:9" x14ac:dyDescent="0.25">
      <c r="A246" s="143"/>
      <c r="B246" s="135"/>
      <c r="C246" s="135"/>
      <c r="D246" s="84" t="s">
        <v>1121</v>
      </c>
      <c r="E246" s="84" t="s">
        <v>999</v>
      </c>
      <c r="F246" s="111">
        <v>19887222</v>
      </c>
      <c r="G246" s="101">
        <v>44451</v>
      </c>
      <c r="H246" s="101" t="s">
        <v>1102</v>
      </c>
      <c r="I246" s="37"/>
    </row>
    <row r="247" spans="1:9" x14ac:dyDescent="0.25">
      <c r="A247" s="143"/>
      <c r="B247" s="135"/>
      <c r="C247" s="135" t="s">
        <v>1122</v>
      </c>
      <c r="D247" s="84" t="s">
        <v>1118</v>
      </c>
      <c r="E247" s="84" t="s">
        <v>999</v>
      </c>
      <c r="F247" s="111">
        <v>85000000</v>
      </c>
      <c r="G247" s="101">
        <v>44228</v>
      </c>
      <c r="H247" s="101" t="s">
        <v>1116</v>
      </c>
      <c r="I247" s="37"/>
    </row>
    <row r="248" spans="1:9" x14ac:dyDescent="0.25">
      <c r="A248" s="143"/>
      <c r="B248" s="135"/>
      <c r="C248" s="135"/>
      <c r="D248" s="84" t="s">
        <v>1119</v>
      </c>
      <c r="E248" s="84" t="s">
        <v>999</v>
      </c>
      <c r="F248" s="128">
        <v>0</v>
      </c>
      <c r="G248" s="101">
        <v>44229</v>
      </c>
      <c r="H248" s="101" t="s">
        <v>1120</v>
      </c>
      <c r="I248" s="37"/>
    </row>
    <row r="249" spans="1:9" x14ac:dyDescent="0.25">
      <c r="A249" s="143"/>
      <c r="B249" s="135"/>
      <c r="C249" s="135"/>
      <c r="D249" s="84" t="s">
        <v>1121</v>
      </c>
      <c r="E249" s="84" t="s">
        <v>999</v>
      </c>
      <c r="F249" s="128">
        <v>0</v>
      </c>
      <c r="G249" s="101">
        <v>44451</v>
      </c>
      <c r="H249" s="101" t="s">
        <v>1102</v>
      </c>
      <c r="I249" s="37"/>
    </row>
    <row r="250" spans="1:9" ht="49.5" x14ac:dyDescent="0.25">
      <c r="A250" s="143" t="s">
        <v>107</v>
      </c>
      <c r="B250" s="135" t="s">
        <v>107</v>
      </c>
      <c r="C250" s="135" t="s">
        <v>6</v>
      </c>
      <c r="D250" s="84" t="s">
        <v>7</v>
      </c>
      <c r="E250" s="135" t="s">
        <v>8</v>
      </c>
      <c r="F250" s="108" t="s">
        <v>9</v>
      </c>
      <c r="G250" s="101">
        <v>44197</v>
      </c>
      <c r="H250" s="101">
        <v>44227</v>
      </c>
    </row>
    <row r="251" spans="1:9" ht="33" x14ac:dyDescent="0.25">
      <c r="A251" s="143"/>
      <c r="B251" s="135"/>
      <c r="C251" s="135"/>
      <c r="D251" s="84" t="s">
        <v>10</v>
      </c>
      <c r="E251" s="135"/>
      <c r="F251" s="108" t="s">
        <v>9</v>
      </c>
      <c r="G251" s="101">
        <v>44197</v>
      </c>
      <c r="H251" s="101">
        <v>44227</v>
      </c>
    </row>
    <row r="252" spans="1:9" ht="33" x14ac:dyDescent="0.25">
      <c r="A252" s="143"/>
      <c r="B252" s="135"/>
      <c r="C252" s="135"/>
      <c r="D252" s="84" t="s">
        <v>11</v>
      </c>
      <c r="E252" s="135"/>
      <c r="F252" s="108" t="s">
        <v>12</v>
      </c>
      <c r="G252" s="101">
        <v>44197</v>
      </c>
      <c r="H252" s="101">
        <v>44561</v>
      </c>
    </row>
    <row r="253" spans="1:9" ht="49.5" x14ac:dyDescent="0.25">
      <c r="A253" s="143"/>
      <c r="B253" s="135"/>
      <c r="C253" s="135"/>
      <c r="D253" s="84" t="s">
        <v>13</v>
      </c>
      <c r="E253" s="135"/>
      <c r="F253" s="108" t="s">
        <v>14</v>
      </c>
      <c r="G253" s="101">
        <v>44197</v>
      </c>
      <c r="H253" s="101">
        <v>44561</v>
      </c>
    </row>
    <row r="254" spans="1:9" ht="82.5" x14ac:dyDescent="0.25">
      <c r="A254" s="143"/>
      <c r="B254" s="135"/>
      <c r="C254" s="135"/>
      <c r="D254" s="84" t="s">
        <v>15</v>
      </c>
      <c r="E254" s="135"/>
      <c r="F254" s="108" t="s">
        <v>16</v>
      </c>
      <c r="G254" s="101">
        <v>44197</v>
      </c>
      <c r="H254" s="101">
        <v>44561</v>
      </c>
    </row>
    <row r="255" spans="1:9" ht="49.5" x14ac:dyDescent="0.25">
      <c r="A255" s="143"/>
      <c r="B255" s="135"/>
      <c r="C255" s="135"/>
      <c r="D255" s="84" t="s">
        <v>17</v>
      </c>
      <c r="E255" s="135"/>
      <c r="F255" s="108" t="s">
        <v>18</v>
      </c>
      <c r="G255" s="101">
        <v>44197</v>
      </c>
      <c r="H255" s="101">
        <v>44561</v>
      </c>
    </row>
    <row r="256" spans="1:9" ht="66" x14ac:dyDescent="0.25">
      <c r="A256" s="143"/>
      <c r="B256" s="135"/>
      <c r="C256" s="135"/>
      <c r="D256" s="84" t="s">
        <v>19</v>
      </c>
      <c r="E256" s="135"/>
      <c r="F256" s="108" t="s">
        <v>20</v>
      </c>
      <c r="G256" s="101">
        <v>44197</v>
      </c>
      <c r="H256" s="101">
        <v>44561</v>
      </c>
    </row>
    <row r="257" spans="1:8" ht="33" x14ac:dyDescent="0.25">
      <c r="A257" s="143"/>
      <c r="B257" s="135"/>
      <c r="C257" s="135"/>
      <c r="D257" s="84" t="s">
        <v>21</v>
      </c>
      <c r="E257" s="135"/>
      <c r="F257" s="108" t="s">
        <v>22</v>
      </c>
      <c r="G257" s="101">
        <v>44197</v>
      </c>
      <c r="H257" s="101">
        <v>44561</v>
      </c>
    </row>
    <row r="258" spans="1:8" ht="49.5" x14ac:dyDescent="0.25">
      <c r="A258" s="143"/>
      <c r="B258" s="135"/>
      <c r="C258" s="84" t="s">
        <v>23</v>
      </c>
      <c r="D258" s="84" t="s">
        <v>24</v>
      </c>
      <c r="E258" s="84" t="s">
        <v>25</v>
      </c>
      <c r="F258" s="108" t="s">
        <v>26</v>
      </c>
      <c r="G258" s="101">
        <v>44197</v>
      </c>
      <c r="H258" s="101">
        <v>44561</v>
      </c>
    </row>
    <row r="259" spans="1:8" x14ac:dyDescent="0.25">
      <c r="A259" s="152" t="s">
        <v>1172</v>
      </c>
      <c r="B259" s="153" t="s">
        <v>1173</v>
      </c>
      <c r="C259" s="91" t="s">
        <v>1223</v>
      </c>
      <c r="D259" s="91" t="s">
        <v>1224</v>
      </c>
      <c r="E259" s="50" t="s">
        <v>1225</v>
      </c>
      <c r="F259" s="73">
        <v>1000000</v>
      </c>
      <c r="G259" s="101">
        <v>44197</v>
      </c>
      <c r="H259" s="101">
        <v>44561</v>
      </c>
    </row>
    <row r="260" spans="1:8" x14ac:dyDescent="0.25">
      <c r="A260" s="152"/>
      <c r="B260" s="153"/>
      <c r="C260" s="91" t="s">
        <v>1226</v>
      </c>
      <c r="D260" s="91" t="s">
        <v>1227</v>
      </c>
      <c r="E260" s="50" t="s">
        <v>1228</v>
      </c>
      <c r="F260" s="73">
        <v>8000000</v>
      </c>
      <c r="G260" s="101">
        <v>44197</v>
      </c>
      <c r="H260" s="101">
        <v>44561</v>
      </c>
    </row>
    <row r="261" spans="1:8" x14ac:dyDescent="0.25">
      <c r="A261" s="152"/>
      <c r="B261" s="154" t="s">
        <v>1179</v>
      </c>
      <c r="C261" s="91" t="s">
        <v>1223</v>
      </c>
      <c r="D261" s="91" t="s">
        <v>1224</v>
      </c>
      <c r="E261" s="50" t="s">
        <v>1229</v>
      </c>
      <c r="F261" s="74">
        <v>2800000</v>
      </c>
      <c r="G261" s="101">
        <v>44197</v>
      </c>
      <c r="H261" s="101">
        <v>44561</v>
      </c>
    </row>
    <row r="262" spans="1:8" x14ac:dyDescent="0.25">
      <c r="A262" s="152"/>
      <c r="B262" s="154"/>
      <c r="C262" s="151" t="s">
        <v>1230</v>
      </c>
      <c r="D262" s="91" t="s">
        <v>1231</v>
      </c>
      <c r="E262" s="50" t="s">
        <v>1232</v>
      </c>
      <c r="F262" s="74">
        <v>500000</v>
      </c>
      <c r="G262" s="101">
        <v>44197</v>
      </c>
      <c r="H262" s="101">
        <v>44561</v>
      </c>
    </row>
    <row r="263" spans="1:8" ht="33" x14ac:dyDescent="0.25">
      <c r="A263" s="152"/>
      <c r="B263" s="48" t="s">
        <v>1233</v>
      </c>
      <c r="C263" s="151"/>
      <c r="D263" s="91" t="s">
        <v>1231</v>
      </c>
      <c r="E263" s="50" t="s">
        <v>1234</v>
      </c>
      <c r="F263" s="74">
        <v>300000</v>
      </c>
      <c r="G263" s="101">
        <v>44197</v>
      </c>
      <c r="H263" s="101">
        <v>44561</v>
      </c>
    </row>
    <row r="264" spans="1:8" ht="33" x14ac:dyDescent="0.25">
      <c r="A264" s="152"/>
      <c r="B264" s="48" t="s">
        <v>1185</v>
      </c>
      <c r="C264" s="91" t="s">
        <v>1223</v>
      </c>
      <c r="D264" s="120" t="s">
        <v>1223</v>
      </c>
      <c r="E264" s="50" t="s">
        <v>1235</v>
      </c>
      <c r="F264" s="73">
        <v>41668295</v>
      </c>
      <c r="G264" s="101">
        <v>44197</v>
      </c>
      <c r="H264" s="101">
        <v>44561</v>
      </c>
    </row>
  </sheetData>
  <mergeCells count="123">
    <mergeCell ref="A1:H4"/>
    <mergeCell ref="A164:A173"/>
    <mergeCell ref="A219:A249"/>
    <mergeCell ref="B219:B242"/>
    <mergeCell ref="C219:C225"/>
    <mergeCell ref="C226:C229"/>
    <mergeCell ref="C230:C232"/>
    <mergeCell ref="C233:C235"/>
    <mergeCell ref="C236:C238"/>
    <mergeCell ref="C239:C242"/>
    <mergeCell ref="B244:B249"/>
    <mergeCell ref="C244:C246"/>
    <mergeCell ref="C247:C249"/>
    <mergeCell ref="B174:B212"/>
    <mergeCell ref="C174:C176"/>
    <mergeCell ref="C177:C181"/>
    <mergeCell ref="E174:E176"/>
    <mergeCell ref="E177:E181"/>
    <mergeCell ref="E182:E185"/>
    <mergeCell ref="E186:E187"/>
    <mergeCell ref="E188:E190"/>
    <mergeCell ref="E211:E212"/>
    <mergeCell ref="E197:E199"/>
    <mergeCell ref="E200:E203"/>
    <mergeCell ref="F36:F43"/>
    <mergeCell ref="C36:C43"/>
    <mergeCell ref="E36:E43"/>
    <mergeCell ref="E77:E81"/>
    <mergeCell ref="C78:C81"/>
    <mergeCell ref="E204:E205"/>
    <mergeCell ref="E206:E207"/>
    <mergeCell ref="E208:E210"/>
    <mergeCell ref="C25:C28"/>
    <mergeCell ref="C160:C162"/>
    <mergeCell ref="C82:C84"/>
    <mergeCell ref="C87:C91"/>
    <mergeCell ref="C93:C94"/>
    <mergeCell ref="C95:C97"/>
    <mergeCell ref="C30:C32"/>
    <mergeCell ref="E30:E32"/>
    <mergeCell ref="E19:E21"/>
    <mergeCell ref="C8:C12"/>
    <mergeCell ref="C14:C18"/>
    <mergeCell ref="C33:C34"/>
    <mergeCell ref="E33:E34"/>
    <mergeCell ref="C19:C21"/>
    <mergeCell ref="F33:F34"/>
    <mergeCell ref="F30:F32"/>
    <mergeCell ref="F25:F28"/>
    <mergeCell ref="F22:F23"/>
    <mergeCell ref="F19:F21"/>
    <mergeCell ref="C22:C23"/>
    <mergeCell ref="A6:A18"/>
    <mergeCell ref="B6:B18"/>
    <mergeCell ref="A19:A43"/>
    <mergeCell ref="B164:B165"/>
    <mergeCell ref="B121:B122"/>
    <mergeCell ref="B115:B120"/>
    <mergeCell ref="A82:A122"/>
    <mergeCell ref="A44:A76"/>
    <mergeCell ref="B19:B23"/>
    <mergeCell ref="B24:B29"/>
    <mergeCell ref="B36:B43"/>
    <mergeCell ref="B82:B86"/>
    <mergeCell ref="B87:B92"/>
    <mergeCell ref="B30:B34"/>
    <mergeCell ref="C262:C263"/>
    <mergeCell ref="A259:A264"/>
    <mergeCell ref="B259:B260"/>
    <mergeCell ref="B261:B262"/>
    <mergeCell ref="B170:B173"/>
    <mergeCell ref="B166:B169"/>
    <mergeCell ref="C204:C205"/>
    <mergeCell ref="C206:C207"/>
    <mergeCell ref="C208:C210"/>
    <mergeCell ref="C200:C203"/>
    <mergeCell ref="C182:C185"/>
    <mergeCell ref="C186:C187"/>
    <mergeCell ref="C188:C190"/>
    <mergeCell ref="C191:C196"/>
    <mergeCell ref="C197:C199"/>
    <mergeCell ref="B250:B258"/>
    <mergeCell ref="C250:C257"/>
    <mergeCell ref="E250:E257"/>
    <mergeCell ref="A250:A258"/>
    <mergeCell ref="C215:C217"/>
    <mergeCell ref="B128:B130"/>
    <mergeCell ref="B131:B135"/>
    <mergeCell ref="E215:E217"/>
    <mergeCell ref="A215:A217"/>
    <mergeCell ref="B215:B217"/>
    <mergeCell ref="B144:B163"/>
    <mergeCell ref="A174:A212"/>
    <mergeCell ref="C211:C212"/>
    <mergeCell ref="A77:A81"/>
    <mergeCell ref="A144:A163"/>
    <mergeCell ref="C144:C146"/>
    <mergeCell ref="C148:C154"/>
    <mergeCell ref="C157:C159"/>
    <mergeCell ref="E107:E111"/>
    <mergeCell ref="E112:E113"/>
    <mergeCell ref="F112:F113"/>
    <mergeCell ref="C112:C113"/>
    <mergeCell ref="F87:F91"/>
    <mergeCell ref="F93:F94"/>
    <mergeCell ref="F95:F97"/>
    <mergeCell ref="E82:E84"/>
    <mergeCell ref="A123:A143"/>
    <mergeCell ref="B107:B114"/>
    <mergeCell ref="E87:E91"/>
    <mergeCell ref="E93:E94"/>
    <mergeCell ref="E95:E97"/>
    <mergeCell ref="C107:C111"/>
    <mergeCell ref="B44:B54"/>
    <mergeCell ref="C44:C54"/>
    <mergeCell ref="B55:B60"/>
    <mergeCell ref="C55:C60"/>
    <mergeCell ref="B61:B70"/>
    <mergeCell ref="C61:C70"/>
    <mergeCell ref="B71:B76"/>
    <mergeCell ref="C71:C76"/>
    <mergeCell ref="B93:B106"/>
    <mergeCell ref="B77:B81"/>
  </mergeCells>
  <conditionalFormatting sqref="D215">
    <cfRule type="cellIs" dxfId="14" priority="11" operator="equal">
      <formula>"NO INICIADOS"</formula>
    </cfRule>
  </conditionalFormatting>
  <conditionalFormatting sqref="D215">
    <cfRule type="cellIs" dxfId="13" priority="12" operator="equal">
      <formula>"LEGAL"</formula>
    </cfRule>
  </conditionalFormatting>
  <conditionalFormatting sqref="D215">
    <cfRule type="cellIs" dxfId="12" priority="13" operator="equal">
      <formula>"DETENIDOS"</formula>
    </cfRule>
  </conditionalFormatting>
  <conditionalFormatting sqref="D215">
    <cfRule type="cellIs" dxfId="11" priority="14" operator="equal">
      <formula>"ACTIVOS"</formula>
    </cfRule>
  </conditionalFormatting>
  <conditionalFormatting sqref="D215">
    <cfRule type="cellIs" dxfId="10" priority="15" operator="equal">
      <formula>"TERMINADOS"</formula>
    </cfRule>
  </conditionalFormatting>
  <conditionalFormatting sqref="D216">
    <cfRule type="cellIs" dxfId="9" priority="6" operator="equal">
      <formula>"NO INICIADOS"</formula>
    </cfRule>
  </conditionalFormatting>
  <conditionalFormatting sqref="D216">
    <cfRule type="cellIs" dxfId="8" priority="7" operator="equal">
      <formula>"LEGAL"</formula>
    </cfRule>
  </conditionalFormatting>
  <conditionalFormatting sqref="D216">
    <cfRule type="cellIs" dxfId="7" priority="8" operator="equal">
      <formula>"DETENIDOS"</formula>
    </cfRule>
  </conditionalFormatting>
  <conditionalFormatting sqref="D216">
    <cfRule type="cellIs" dxfId="6" priority="9" operator="equal">
      <formula>"ACTIVOS"</formula>
    </cfRule>
  </conditionalFormatting>
  <conditionalFormatting sqref="D216">
    <cfRule type="cellIs" dxfId="5" priority="10" operator="equal">
      <formula>"TERMINADOS"</formula>
    </cfRule>
  </conditionalFormatting>
  <conditionalFormatting sqref="D217">
    <cfRule type="cellIs" dxfId="4" priority="1" operator="equal">
      <formula>"NO INICIADOS"</formula>
    </cfRule>
  </conditionalFormatting>
  <conditionalFormatting sqref="D217">
    <cfRule type="cellIs" dxfId="3" priority="2" operator="equal">
      <formula>"LEGAL"</formula>
    </cfRule>
  </conditionalFormatting>
  <conditionalFormatting sqref="D217">
    <cfRule type="cellIs" dxfId="2" priority="3" operator="equal">
      <formula>"DETENIDOS"</formula>
    </cfRule>
  </conditionalFormatting>
  <conditionalFormatting sqref="D217">
    <cfRule type="cellIs" dxfId="1" priority="4" operator="equal">
      <formula>"ACTIVOS"</formula>
    </cfRule>
  </conditionalFormatting>
  <conditionalFormatting sqref="D217">
    <cfRule type="cellIs" dxfId="0" priority="5" operator="equal">
      <formula>"TERMINADOS"</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2F0ED-6AC0-554F-9AFD-82B5B7BEA76D}">
  <dimension ref="A1:H140"/>
  <sheetViews>
    <sheetView zoomScale="75" workbookViewId="0">
      <selection sqref="A1:H4"/>
    </sheetView>
  </sheetViews>
  <sheetFormatPr baseColWidth="10" defaultColWidth="10.875" defaultRowHeight="16.5" x14ac:dyDescent="0.3"/>
  <cols>
    <col min="1" max="1" width="19.375" style="3" customWidth="1"/>
    <col min="2" max="2" width="25.375" style="3" customWidth="1"/>
    <col min="3" max="3" width="32.875" style="3" customWidth="1"/>
    <col min="4" max="4" width="34.5" style="3" customWidth="1"/>
    <col min="5" max="5" width="42.375" style="3" customWidth="1"/>
    <col min="6" max="6" width="20" style="76" customWidth="1"/>
    <col min="7" max="7" width="14.5" style="76" customWidth="1"/>
    <col min="8" max="8" width="13.5" style="76" customWidth="1"/>
    <col min="9" max="16384" width="10.875" style="3"/>
  </cols>
  <sheetData>
    <row r="1" spans="1:8" s="9" customFormat="1" x14ac:dyDescent="0.25">
      <c r="A1" s="159" t="s">
        <v>1171</v>
      </c>
      <c r="B1" s="159"/>
      <c r="C1" s="159"/>
      <c r="D1" s="159"/>
      <c r="E1" s="159"/>
      <c r="F1" s="159"/>
      <c r="G1" s="159"/>
      <c r="H1" s="159"/>
    </row>
    <row r="2" spans="1:8" s="9" customFormat="1" x14ac:dyDescent="0.25">
      <c r="A2" s="159"/>
      <c r="B2" s="159"/>
      <c r="C2" s="159"/>
      <c r="D2" s="159"/>
      <c r="E2" s="159"/>
      <c r="F2" s="159"/>
      <c r="G2" s="159"/>
      <c r="H2" s="159"/>
    </row>
    <row r="3" spans="1:8" s="9" customFormat="1" x14ac:dyDescent="0.25">
      <c r="A3" s="159"/>
      <c r="B3" s="159"/>
      <c r="C3" s="159"/>
      <c r="D3" s="159"/>
      <c r="E3" s="159"/>
      <c r="F3" s="159"/>
      <c r="G3" s="159"/>
      <c r="H3" s="159"/>
    </row>
    <row r="4" spans="1:8" s="9" customFormat="1" x14ac:dyDescent="0.25">
      <c r="A4" s="159"/>
      <c r="B4" s="159"/>
      <c r="C4" s="159"/>
      <c r="D4" s="159"/>
      <c r="E4" s="159"/>
      <c r="F4" s="159"/>
      <c r="G4" s="159"/>
      <c r="H4" s="159"/>
    </row>
    <row r="5" spans="1:8" s="35" customFormat="1" x14ac:dyDescent="0.25">
      <c r="A5" s="85" t="s">
        <v>437</v>
      </c>
      <c r="B5" s="85" t="s">
        <v>438</v>
      </c>
      <c r="C5" s="85" t="s">
        <v>1169</v>
      </c>
      <c r="D5" s="85" t="s">
        <v>1170</v>
      </c>
      <c r="E5" s="85" t="s">
        <v>2</v>
      </c>
      <c r="F5" s="39" t="s">
        <v>3</v>
      </c>
      <c r="G5" s="85" t="s">
        <v>4</v>
      </c>
      <c r="H5" s="85" t="s">
        <v>5</v>
      </c>
    </row>
    <row r="6" spans="1:8" s="35" customFormat="1" ht="56.25" customHeight="1" x14ac:dyDescent="0.25">
      <c r="A6" s="163" t="s">
        <v>1552</v>
      </c>
      <c r="B6" s="93" t="s">
        <v>1553</v>
      </c>
      <c r="C6" s="93" t="s">
        <v>1629</v>
      </c>
      <c r="D6" s="93" t="s">
        <v>1630</v>
      </c>
      <c r="E6" s="93" t="s">
        <v>1631</v>
      </c>
      <c r="F6" s="18">
        <v>0</v>
      </c>
      <c r="G6" s="75">
        <v>44197</v>
      </c>
      <c r="H6" s="75">
        <v>44561</v>
      </c>
    </row>
    <row r="7" spans="1:8" s="35" customFormat="1" ht="33" x14ac:dyDescent="0.25">
      <c r="A7" s="164"/>
      <c r="B7" s="160" t="s">
        <v>1554</v>
      </c>
      <c r="C7" s="160" t="s">
        <v>1632</v>
      </c>
      <c r="D7" s="93" t="s">
        <v>1633</v>
      </c>
      <c r="E7" s="93" t="s">
        <v>1634</v>
      </c>
      <c r="F7" s="18">
        <v>0</v>
      </c>
      <c r="G7" s="75">
        <v>44197</v>
      </c>
      <c r="H7" s="75">
        <v>44561</v>
      </c>
    </row>
    <row r="8" spans="1:8" s="35" customFormat="1" ht="33" x14ac:dyDescent="0.25">
      <c r="A8" s="164"/>
      <c r="B8" s="161"/>
      <c r="C8" s="161"/>
      <c r="D8" s="93" t="s">
        <v>1635</v>
      </c>
      <c r="E8" s="93" t="s">
        <v>1634</v>
      </c>
      <c r="F8" s="18">
        <v>0</v>
      </c>
      <c r="G8" s="75">
        <v>44197</v>
      </c>
      <c r="H8" s="75">
        <v>44561</v>
      </c>
    </row>
    <row r="9" spans="1:8" s="35" customFormat="1" ht="49.5" x14ac:dyDescent="0.25">
      <c r="A9" s="164"/>
      <c r="B9" s="160" t="s">
        <v>1555</v>
      </c>
      <c r="C9" s="93" t="s">
        <v>1636</v>
      </c>
      <c r="D9" s="93" t="s">
        <v>1637</v>
      </c>
      <c r="E9" s="93" t="s">
        <v>1638</v>
      </c>
      <c r="F9" s="18">
        <v>0</v>
      </c>
      <c r="G9" s="75">
        <v>44197</v>
      </c>
      <c r="H9" s="75">
        <v>44561</v>
      </c>
    </row>
    <row r="10" spans="1:8" s="35" customFormat="1" ht="66" x14ac:dyDescent="0.25">
      <c r="A10" s="164"/>
      <c r="B10" s="161"/>
      <c r="C10" s="93" t="s">
        <v>1639</v>
      </c>
      <c r="D10" s="93" t="s">
        <v>1637</v>
      </c>
      <c r="E10" s="93" t="s">
        <v>1638</v>
      </c>
      <c r="F10" s="18">
        <v>0</v>
      </c>
      <c r="G10" s="75">
        <v>44287</v>
      </c>
      <c r="H10" s="75">
        <v>44561</v>
      </c>
    </row>
    <row r="11" spans="1:8" s="35" customFormat="1" ht="99" x14ac:dyDescent="0.25">
      <c r="A11" s="164"/>
      <c r="B11" s="161"/>
      <c r="C11" s="93" t="s">
        <v>1640</v>
      </c>
      <c r="D11" s="93" t="s">
        <v>1641</v>
      </c>
      <c r="E11" s="93" t="s">
        <v>1642</v>
      </c>
      <c r="F11" s="18">
        <v>0</v>
      </c>
      <c r="G11" s="75">
        <v>44197</v>
      </c>
      <c r="H11" s="75">
        <v>44561</v>
      </c>
    </row>
    <row r="12" spans="1:8" s="35" customFormat="1" ht="49.5" x14ac:dyDescent="0.25">
      <c r="A12" s="164"/>
      <c r="B12" s="161"/>
      <c r="C12" s="93" t="s">
        <v>1643</v>
      </c>
      <c r="D12" s="93" t="s">
        <v>1644</v>
      </c>
      <c r="E12" s="93" t="s">
        <v>1642</v>
      </c>
      <c r="F12" s="18">
        <v>0</v>
      </c>
      <c r="G12" s="75">
        <v>44197</v>
      </c>
      <c r="H12" s="75">
        <v>44561</v>
      </c>
    </row>
    <row r="13" spans="1:8" s="35" customFormat="1" ht="49.5" x14ac:dyDescent="0.25">
      <c r="A13" s="164"/>
      <c r="B13" s="93" t="s">
        <v>1577</v>
      </c>
      <c r="C13" s="93" t="s">
        <v>1645</v>
      </c>
      <c r="D13" s="93" t="s">
        <v>1646</v>
      </c>
      <c r="E13" s="93" t="s">
        <v>1585</v>
      </c>
      <c r="F13" s="18">
        <v>0</v>
      </c>
      <c r="G13" s="75">
        <v>44348</v>
      </c>
      <c r="H13" s="75">
        <v>44561</v>
      </c>
    </row>
    <row r="14" spans="1:8" s="35" customFormat="1" ht="49.5" x14ac:dyDescent="0.25">
      <c r="A14" s="164"/>
      <c r="B14" s="160" t="s">
        <v>1647</v>
      </c>
      <c r="C14" s="93" t="s">
        <v>1648</v>
      </c>
      <c r="D14" s="93" t="s">
        <v>1649</v>
      </c>
      <c r="E14" s="93" t="s">
        <v>1650</v>
      </c>
      <c r="F14" s="18">
        <v>0</v>
      </c>
      <c r="G14" s="75">
        <v>44197</v>
      </c>
      <c r="H14" s="75">
        <v>44561</v>
      </c>
    </row>
    <row r="15" spans="1:8" s="35" customFormat="1" ht="66" x14ac:dyDescent="0.25">
      <c r="A15" s="164"/>
      <c r="B15" s="161"/>
      <c r="C15" s="93" t="s">
        <v>1651</v>
      </c>
      <c r="D15" s="93" t="s">
        <v>1652</v>
      </c>
      <c r="E15" s="93" t="s">
        <v>1650</v>
      </c>
      <c r="F15" s="18">
        <v>0</v>
      </c>
      <c r="G15" s="75">
        <v>44197</v>
      </c>
      <c r="H15" s="75">
        <v>44561</v>
      </c>
    </row>
    <row r="16" spans="1:8" s="35" customFormat="1" ht="82.5" x14ac:dyDescent="0.25">
      <c r="A16" s="164"/>
      <c r="B16" s="161"/>
      <c r="C16" s="93" t="s">
        <v>1653</v>
      </c>
      <c r="D16" s="93" t="s">
        <v>1654</v>
      </c>
      <c r="E16" s="93" t="s">
        <v>1650</v>
      </c>
      <c r="F16" s="18">
        <v>0</v>
      </c>
      <c r="G16" s="75">
        <v>44197</v>
      </c>
      <c r="H16" s="75">
        <v>44561</v>
      </c>
    </row>
    <row r="17" spans="1:8" s="35" customFormat="1" ht="82.5" x14ac:dyDescent="0.25">
      <c r="A17" s="164"/>
      <c r="B17" s="93" t="s">
        <v>1602</v>
      </c>
      <c r="C17" s="93" t="s">
        <v>1655</v>
      </c>
      <c r="D17" s="93" t="s">
        <v>1656</v>
      </c>
      <c r="E17" s="93" t="s">
        <v>1605</v>
      </c>
      <c r="F17" s="18">
        <v>0</v>
      </c>
      <c r="G17" s="75">
        <v>44197</v>
      </c>
      <c r="H17" s="75">
        <v>44561</v>
      </c>
    </row>
    <row r="18" spans="1:8" s="35" customFormat="1" ht="49.5" x14ac:dyDescent="0.25">
      <c r="A18" s="164"/>
      <c r="B18" s="93" t="s">
        <v>1617</v>
      </c>
      <c r="C18" s="93" t="s">
        <v>1657</v>
      </c>
      <c r="D18" s="93" t="s">
        <v>1658</v>
      </c>
      <c r="E18" s="93" t="s">
        <v>1650</v>
      </c>
      <c r="F18" s="18">
        <v>0</v>
      </c>
      <c r="G18" s="75">
        <v>44197</v>
      </c>
      <c r="H18" s="75">
        <v>44561</v>
      </c>
    </row>
    <row r="19" spans="1:8" s="35" customFormat="1" ht="66" x14ac:dyDescent="0.25">
      <c r="A19" s="164"/>
      <c r="B19" s="93" t="s">
        <v>1659</v>
      </c>
      <c r="C19" s="93" t="s">
        <v>1660</v>
      </c>
      <c r="D19" s="93" t="s">
        <v>1661</v>
      </c>
      <c r="E19" s="93" t="s">
        <v>1662</v>
      </c>
      <c r="F19" s="18">
        <v>0</v>
      </c>
      <c r="G19" s="75">
        <v>44197</v>
      </c>
      <c r="H19" s="75">
        <v>44500</v>
      </c>
    </row>
    <row r="20" spans="1:8" ht="33" x14ac:dyDescent="0.3">
      <c r="A20" s="142" t="s">
        <v>403</v>
      </c>
      <c r="B20" s="79" t="s">
        <v>439</v>
      </c>
      <c r="C20" s="79" t="s">
        <v>440</v>
      </c>
      <c r="D20" s="79" t="s">
        <v>441</v>
      </c>
      <c r="E20" s="79" t="s">
        <v>442</v>
      </c>
      <c r="F20" s="18">
        <v>0</v>
      </c>
      <c r="G20" s="68" t="s">
        <v>443</v>
      </c>
      <c r="H20" s="68" t="s">
        <v>444</v>
      </c>
    </row>
    <row r="21" spans="1:8" ht="49.5" x14ac:dyDescent="0.3">
      <c r="A21" s="142"/>
      <c r="B21" s="79" t="s">
        <v>439</v>
      </c>
      <c r="C21" s="79" t="s">
        <v>445</v>
      </c>
      <c r="D21" s="79" t="s">
        <v>446</v>
      </c>
      <c r="E21" s="79" t="s">
        <v>447</v>
      </c>
      <c r="F21" s="18">
        <v>0</v>
      </c>
      <c r="G21" s="68" t="s">
        <v>443</v>
      </c>
      <c r="H21" s="68" t="s">
        <v>444</v>
      </c>
    </row>
    <row r="22" spans="1:8" ht="49.5" x14ac:dyDescent="0.3">
      <c r="A22" s="142"/>
      <c r="B22" s="79" t="s">
        <v>439</v>
      </c>
      <c r="C22" s="79" t="s">
        <v>445</v>
      </c>
      <c r="D22" s="79" t="s">
        <v>446</v>
      </c>
      <c r="E22" s="79" t="s">
        <v>448</v>
      </c>
      <c r="F22" s="18">
        <v>0</v>
      </c>
      <c r="G22" s="68" t="s">
        <v>443</v>
      </c>
      <c r="H22" s="68" t="s">
        <v>444</v>
      </c>
    </row>
    <row r="23" spans="1:8" ht="115.5" x14ac:dyDescent="0.3">
      <c r="A23" s="142"/>
      <c r="B23" s="79" t="s">
        <v>439</v>
      </c>
      <c r="C23" s="79" t="s">
        <v>449</v>
      </c>
      <c r="D23" s="79" t="s">
        <v>450</v>
      </c>
      <c r="E23" s="79" t="s">
        <v>451</v>
      </c>
      <c r="F23" s="18">
        <v>0</v>
      </c>
      <c r="G23" s="68" t="s">
        <v>443</v>
      </c>
      <c r="H23" s="68" t="s">
        <v>444</v>
      </c>
    </row>
    <row r="24" spans="1:8" ht="66" x14ac:dyDescent="0.3">
      <c r="A24" s="142"/>
      <c r="B24" s="79" t="s">
        <v>439</v>
      </c>
      <c r="C24" s="79" t="s">
        <v>452</v>
      </c>
      <c r="D24" s="79" t="s">
        <v>453</v>
      </c>
      <c r="E24" s="79" t="s">
        <v>451</v>
      </c>
      <c r="F24" s="18">
        <v>0</v>
      </c>
      <c r="G24" s="68" t="s">
        <v>443</v>
      </c>
      <c r="H24" s="68" t="s">
        <v>444</v>
      </c>
    </row>
    <row r="25" spans="1:8" ht="66" x14ac:dyDescent="0.3">
      <c r="A25" s="142"/>
      <c r="B25" s="79" t="s">
        <v>439</v>
      </c>
      <c r="C25" s="79" t="s">
        <v>454</v>
      </c>
      <c r="D25" s="79" t="s">
        <v>455</v>
      </c>
      <c r="E25" s="79" t="s">
        <v>451</v>
      </c>
      <c r="F25" s="18">
        <v>0</v>
      </c>
      <c r="G25" s="68" t="s">
        <v>443</v>
      </c>
      <c r="H25" s="68" t="s">
        <v>444</v>
      </c>
    </row>
    <row r="26" spans="1:8" ht="115.5" x14ac:dyDescent="0.3">
      <c r="A26" s="142"/>
      <c r="B26" s="79" t="s">
        <v>439</v>
      </c>
      <c r="C26" s="79" t="s">
        <v>456</v>
      </c>
      <c r="D26" s="79" t="s">
        <v>457</v>
      </c>
      <c r="E26" s="79" t="s">
        <v>458</v>
      </c>
      <c r="F26" s="18">
        <v>0</v>
      </c>
      <c r="G26" s="68" t="s">
        <v>443</v>
      </c>
      <c r="H26" s="68" t="s">
        <v>444</v>
      </c>
    </row>
    <row r="27" spans="1:8" ht="148.5" x14ac:dyDescent="0.3">
      <c r="A27" s="142"/>
      <c r="B27" s="79" t="s">
        <v>439</v>
      </c>
      <c r="C27" s="79" t="s">
        <v>459</v>
      </c>
      <c r="D27" s="79" t="s">
        <v>460</v>
      </c>
      <c r="E27" s="79" t="s">
        <v>458</v>
      </c>
      <c r="F27" s="18">
        <v>0</v>
      </c>
      <c r="G27" s="68" t="s">
        <v>443</v>
      </c>
      <c r="H27" s="68" t="s">
        <v>444</v>
      </c>
    </row>
    <row r="28" spans="1:8" ht="148.5" x14ac:dyDescent="0.3">
      <c r="A28" s="142"/>
      <c r="B28" s="79" t="s">
        <v>439</v>
      </c>
      <c r="C28" s="79" t="s">
        <v>459</v>
      </c>
      <c r="D28" s="79" t="s">
        <v>461</v>
      </c>
      <c r="E28" s="79" t="s">
        <v>458</v>
      </c>
      <c r="F28" s="18">
        <v>0</v>
      </c>
      <c r="G28" s="68" t="s">
        <v>443</v>
      </c>
      <c r="H28" s="68" t="s">
        <v>444</v>
      </c>
    </row>
    <row r="29" spans="1:8" ht="66" x14ac:dyDescent="0.3">
      <c r="A29" s="132" t="s">
        <v>462</v>
      </c>
      <c r="B29" s="77" t="s">
        <v>462</v>
      </c>
      <c r="C29" s="77" t="s">
        <v>493</v>
      </c>
      <c r="D29" s="77" t="s">
        <v>494</v>
      </c>
      <c r="E29" s="49" t="s">
        <v>495</v>
      </c>
      <c r="F29" s="18">
        <v>0</v>
      </c>
      <c r="G29" s="72">
        <v>44197</v>
      </c>
      <c r="H29" s="72">
        <v>44561</v>
      </c>
    </row>
    <row r="30" spans="1:8" ht="66" x14ac:dyDescent="0.3">
      <c r="A30" s="132"/>
      <c r="B30" s="77" t="s">
        <v>462</v>
      </c>
      <c r="C30" s="77" t="s">
        <v>496</v>
      </c>
      <c r="D30" s="77" t="s">
        <v>497</v>
      </c>
      <c r="E30" s="49" t="s">
        <v>495</v>
      </c>
      <c r="F30" s="18">
        <v>0</v>
      </c>
      <c r="G30" s="72">
        <v>44197</v>
      </c>
      <c r="H30" s="72">
        <v>44561</v>
      </c>
    </row>
    <row r="31" spans="1:8" ht="49.5" x14ac:dyDescent="0.3">
      <c r="A31" s="155" t="s">
        <v>552</v>
      </c>
      <c r="B31" s="165" t="s">
        <v>552</v>
      </c>
      <c r="C31" s="90" t="s">
        <v>575</v>
      </c>
      <c r="D31" s="90" t="s">
        <v>576</v>
      </c>
      <c r="E31" s="90" t="s">
        <v>577</v>
      </c>
      <c r="F31" s="18">
        <v>0</v>
      </c>
      <c r="G31" s="75">
        <v>44209</v>
      </c>
      <c r="H31" s="75">
        <v>44559</v>
      </c>
    </row>
    <row r="32" spans="1:8" ht="82.5" x14ac:dyDescent="0.3">
      <c r="A32" s="132"/>
      <c r="B32" s="166"/>
      <c r="C32" s="90" t="s">
        <v>578</v>
      </c>
      <c r="D32" s="90" t="s">
        <v>579</v>
      </c>
      <c r="E32" s="90" t="s">
        <v>580</v>
      </c>
      <c r="F32" s="18">
        <v>0</v>
      </c>
      <c r="G32" s="75">
        <v>44209</v>
      </c>
      <c r="H32" s="75">
        <v>44559</v>
      </c>
    </row>
    <row r="33" spans="1:8" ht="49.5" x14ac:dyDescent="0.3">
      <c r="A33" s="132"/>
      <c r="B33" s="166"/>
      <c r="C33" s="90" t="s">
        <v>581</v>
      </c>
      <c r="D33" s="90" t="s">
        <v>582</v>
      </c>
      <c r="E33" s="90" t="s">
        <v>583</v>
      </c>
      <c r="F33" s="18">
        <v>0</v>
      </c>
      <c r="G33" s="75">
        <v>44209</v>
      </c>
      <c r="H33" s="75">
        <v>44559</v>
      </c>
    </row>
    <row r="34" spans="1:8" ht="49.5" x14ac:dyDescent="0.3">
      <c r="A34" s="132"/>
      <c r="B34" s="166"/>
      <c r="C34" s="90" t="s">
        <v>584</v>
      </c>
      <c r="D34" s="90" t="s">
        <v>585</v>
      </c>
      <c r="E34" s="90" t="s">
        <v>577</v>
      </c>
      <c r="F34" s="18">
        <v>0</v>
      </c>
      <c r="G34" s="75">
        <v>44209</v>
      </c>
      <c r="H34" s="75">
        <v>44559</v>
      </c>
    </row>
    <row r="35" spans="1:8" ht="49.5" x14ac:dyDescent="0.3">
      <c r="A35" s="132"/>
      <c r="B35" s="165" t="s">
        <v>548</v>
      </c>
      <c r="C35" s="90" t="s">
        <v>586</v>
      </c>
      <c r="D35" s="90" t="s">
        <v>587</v>
      </c>
      <c r="E35" s="90" t="s">
        <v>583</v>
      </c>
      <c r="F35" s="18">
        <v>0</v>
      </c>
      <c r="G35" s="75">
        <v>44209</v>
      </c>
      <c r="H35" s="75">
        <v>44559</v>
      </c>
    </row>
    <row r="36" spans="1:8" ht="49.5" x14ac:dyDescent="0.3">
      <c r="A36" s="132"/>
      <c r="B36" s="166"/>
      <c r="C36" s="90" t="s">
        <v>588</v>
      </c>
      <c r="D36" s="90" t="s">
        <v>582</v>
      </c>
      <c r="E36" s="90" t="s">
        <v>583</v>
      </c>
      <c r="F36" s="18">
        <v>0</v>
      </c>
      <c r="G36" s="75">
        <v>44209</v>
      </c>
      <c r="H36" s="75">
        <v>44559</v>
      </c>
    </row>
    <row r="37" spans="1:8" ht="49.5" x14ac:dyDescent="0.3">
      <c r="A37" s="132"/>
      <c r="B37" s="166"/>
      <c r="C37" s="165" t="s">
        <v>589</v>
      </c>
      <c r="D37" s="90" t="s">
        <v>590</v>
      </c>
      <c r="E37" s="90" t="s">
        <v>583</v>
      </c>
      <c r="F37" s="18">
        <v>0</v>
      </c>
      <c r="G37" s="75">
        <v>44209</v>
      </c>
      <c r="H37" s="75">
        <v>44559</v>
      </c>
    </row>
    <row r="38" spans="1:8" ht="49.5" x14ac:dyDescent="0.3">
      <c r="A38" s="132"/>
      <c r="B38" s="166"/>
      <c r="C38" s="166"/>
      <c r="D38" s="90" t="s">
        <v>591</v>
      </c>
      <c r="E38" s="90" t="s">
        <v>583</v>
      </c>
      <c r="F38" s="18">
        <v>0</v>
      </c>
      <c r="G38" s="75">
        <v>44209</v>
      </c>
      <c r="H38" s="75">
        <v>44559</v>
      </c>
    </row>
    <row r="39" spans="1:8" ht="49.5" x14ac:dyDescent="0.3">
      <c r="A39" s="132"/>
      <c r="B39" s="166"/>
      <c r="C39" s="166"/>
      <c r="D39" s="90" t="s">
        <v>592</v>
      </c>
      <c r="E39" s="90" t="s">
        <v>583</v>
      </c>
      <c r="F39" s="18">
        <v>0</v>
      </c>
      <c r="G39" s="75">
        <v>44209</v>
      </c>
      <c r="H39" s="75">
        <v>44559</v>
      </c>
    </row>
    <row r="40" spans="1:8" ht="49.5" x14ac:dyDescent="0.3">
      <c r="A40" s="132"/>
      <c r="B40" s="165" t="s">
        <v>549</v>
      </c>
      <c r="C40" s="90" t="s">
        <v>588</v>
      </c>
      <c r="D40" s="90" t="s">
        <v>593</v>
      </c>
      <c r="E40" s="90" t="s">
        <v>594</v>
      </c>
      <c r="F40" s="18">
        <v>0</v>
      </c>
      <c r="G40" s="75">
        <v>44209</v>
      </c>
      <c r="H40" s="75">
        <v>44559</v>
      </c>
    </row>
    <row r="41" spans="1:8" ht="49.5" x14ac:dyDescent="0.3">
      <c r="A41" s="132"/>
      <c r="B41" s="166"/>
      <c r="C41" s="165" t="s">
        <v>589</v>
      </c>
      <c r="D41" s="90" t="s">
        <v>590</v>
      </c>
      <c r="E41" s="90" t="s">
        <v>595</v>
      </c>
      <c r="F41" s="18">
        <v>0</v>
      </c>
      <c r="G41" s="75">
        <v>44209</v>
      </c>
      <c r="H41" s="75">
        <v>44559</v>
      </c>
    </row>
    <row r="42" spans="1:8" ht="49.5" x14ac:dyDescent="0.3">
      <c r="A42" s="132"/>
      <c r="B42" s="166"/>
      <c r="C42" s="166"/>
      <c r="D42" s="90" t="s">
        <v>596</v>
      </c>
      <c r="E42" s="90" t="s">
        <v>595</v>
      </c>
      <c r="F42" s="18">
        <v>0</v>
      </c>
      <c r="G42" s="75">
        <v>44209</v>
      </c>
      <c r="H42" s="75">
        <v>44559</v>
      </c>
    </row>
    <row r="43" spans="1:8" ht="49.5" x14ac:dyDescent="0.3">
      <c r="A43" s="132"/>
      <c r="B43" s="166"/>
      <c r="C43" s="166"/>
      <c r="D43" s="90" t="s">
        <v>597</v>
      </c>
      <c r="E43" s="90" t="s">
        <v>595</v>
      </c>
      <c r="F43" s="18">
        <v>0</v>
      </c>
      <c r="G43" s="75">
        <v>44209</v>
      </c>
      <c r="H43" s="75">
        <v>44559</v>
      </c>
    </row>
    <row r="44" spans="1:8" ht="49.5" x14ac:dyDescent="0.3">
      <c r="A44" s="132"/>
      <c r="B44" s="165" t="s">
        <v>528</v>
      </c>
      <c r="C44" s="90" t="s">
        <v>588</v>
      </c>
      <c r="D44" s="90" t="s">
        <v>582</v>
      </c>
      <c r="E44" s="90" t="s">
        <v>598</v>
      </c>
      <c r="F44" s="18">
        <v>0</v>
      </c>
      <c r="G44" s="75">
        <v>44209</v>
      </c>
      <c r="H44" s="75">
        <v>44559</v>
      </c>
    </row>
    <row r="45" spans="1:8" ht="49.5" x14ac:dyDescent="0.3">
      <c r="A45" s="132"/>
      <c r="B45" s="166"/>
      <c r="C45" s="90" t="s">
        <v>599</v>
      </c>
      <c r="D45" s="90" t="s">
        <v>600</v>
      </c>
      <c r="E45" s="90" t="s">
        <v>598</v>
      </c>
      <c r="F45" s="18">
        <v>0</v>
      </c>
      <c r="G45" s="75">
        <v>44209</v>
      </c>
      <c r="H45" s="75">
        <v>44559</v>
      </c>
    </row>
    <row r="46" spans="1:8" ht="66" x14ac:dyDescent="0.3">
      <c r="A46" s="132"/>
      <c r="B46" s="166"/>
      <c r="C46" s="90" t="s">
        <v>601</v>
      </c>
      <c r="D46" s="90" t="s">
        <v>602</v>
      </c>
      <c r="E46" s="90" t="s">
        <v>603</v>
      </c>
      <c r="F46" s="18">
        <v>0</v>
      </c>
      <c r="G46" s="75">
        <v>44209</v>
      </c>
      <c r="H46" s="75">
        <v>44559</v>
      </c>
    </row>
    <row r="47" spans="1:8" ht="49.5" x14ac:dyDescent="0.3">
      <c r="A47" s="132"/>
      <c r="B47" s="165" t="s">
        <v>604</v>
      </c>
      <c r="C47" s="90" t="s">
        <v>605</v>
      </c>
      <c r="D47" s="90" t="s">
        <v>606</v>
      </c>
      <c r="E47" s="90" t="s">
        <v>607</v>
      </c>
      <c r="F47" s="18">
        <v>0</v>
      </c>
      <c r="G47" s="75">
        <v>44209</v>
      </c>
      <c r="H47" s="75">
        <v>44559</v>
      </c>
    </row>
    <row r="48" spans="1:8" ht="33" x14ac:dyDescent="0.3">
      <c r="A48" s="132"/>
      <c r="B48" s="166"/>
      <c r="C48" s="165" t="s">
        <v>589</v>
      </c>
      <c r="D48" s="90" t="s">
        <v>590</v>
      </c>
      <c r="E48" s="90" t="s">
        <v>608</v>
      </c>
      <c r="F48" s="18">
        <v>0</v>
      </c>
      <c r="G48" s="75">
        <v>44209</v>
      </c>
      <c r="H48" s="75">
        <v>44559</v>
      </c>
    </row>
    <row r="49" spans="1:8" ht="49.5" x14ac:dyDescent="0.3">
      <c r="A49" s="132"/>
      <c r="B49" s="166"/>
      <c r="C49" s="166"/>
      <c r="D49" s="90" t="s">
        <v>596</v>
      </c>
      <c r="E49" s="90" t="s">
        <v>607</v>
      </c>
      <c r="F49" s="18">
        <v>0</v>
      </c>
      <c r="G49" s="75">
        <v>44209</v>
      </c>
      <c r="H49" s="75">
        <v>44559</v>
      </c>
    </row>
    <row r="50" spans="1:8" ht="49.5" x14ac:dyDescent="0.3">
      <c r="A50" s="132"/>
      <c r="B50" s="166"/>
      <c r="C50" s="166"/>
      <c r="D50" s="90" t="s">
        <v>609</v>
      </c>
      <c r="E50" s="90" t="s">
        <v>607</v>
      </c>
      <c r="F50" s="18">
        <v>0</v>
      </c>
      <c r="G50" s="75">
        <v>44209</v>
      </c>
      <c r="H50" s="75">
        <v>44559</v>
      </c>
    </row>
    <row r="51" spans="1:8" ht="49.5" x14ac:dyDescent="0.3">
      <c r="A51" s="132"/>
      <c r="B51" s="165" t="s">
        <v>551</v>
      </c>
      <c r="C51" s="90" t="s">
        <v>610</v>
      </c>
      <c r="D51" s="90" t="s">
        <v>611</v>
      </c>
      <c r="E51" s="90" t="s">
        <v>612</v>
      </c>
      <c r="F51" s="18">
        <v>0</v>
      </c>
      <c r="G51" s="75">
        <v>44209</v>
      </c>
      <c r="H51" s="75">
        <v>44559</v>
      </c>
    </row>
    <row r="52" spans="1:8" ht="49.5" x14ac:dyDescent="0.3">
      <c r="A52" s="132"/>
      <c r="B52" s="166"/>
      <c r="C52" s="90" t="s">
        <v>613</v>
      </c>
      <c r="D52" s="90" t="s">
        <v>614</v>
      </c>
      <c r="E52" s="90" t="s">
        <v>612</v>
      </c>
      <c r="F52" s="18">
        <v>0</v>
      </c>
      <c r="G52" s="75">
        <v>44209</v>
      </c>
      <c r="H52" s="75">
        <v>44559</v>
      </c>
    </row>
    <row r="53" spans="1:8" ht="99" x14ac:dyDescent="0.3">
      <c r="A53" s="162" t="s">
        <v>1165</v>
      </c>
      <c r="B53" s="162" t="s">
        <v>1165</v>
      </c>
      <c r="C53" s="62" t="s">
        <v>1447</v>
      </c>
      <c r="D53" s="62" t="s">
        <v>1448</v>
      </c>
      <c r="E53" s="62" t="s">
        <v>1449</v>
      </c>
      <c r="F53" s="63" t="s">
        <v>638</v>
      </c>
      <c r="G53" s="64" t="s">
        <v>639</v>
      </c>
      <c r="H53" s="64" t="s">
        <v>640</v>
      </c>
    </row>
    <row r="54" spans="1:8" ht="115.5" x14ac:dyDescent="0.3">
      <c r="A54" s="162"/>
      <c r="B54" s="162"/>
      <c r="C54" s="65" t="s">
        <v>1450</v>
      </c>
      <c r="D54" s="62" t="s">
        <v>1451</v>
      </c>
      <c r="E54" s="79" t="s">
        <v>1452</v>
      </c>
      <c r="F54" s="64" t="s">
        <v>642</v>
      </c>
      <c r="G54" s="64" t="s">
        <v>639</v>
      </c>
      <c r="H54" s="64" t="s">
        <v>643</v>
      </c>
    </row>
    <row r="55" spans="1:8" ht="82.5" x14ac:dyDescent="0.3">
      <c r="A55" s="162"/>
      <c r="B55" s="162"/>
      <c r="C55" s="62" t="s">
        <v>1453</v>
      </c>
      <c r="D55" s="62" t="s">
        <v>1454</v>
      </c>
      <c r="E55" s="66" t="s">
        <v>1455</v>
      </c>
      <c r="F55" s="64" t="s">
        <v>645</v>
      </c>
      <c r="G55" s="64" t="s">
        <v>646</v>
      </c>
      <c r="H55" s="64" t="s">
        <v>647</v>
      </c>
    </row>
    <row r="56" spans="1:8" ht="99" x14ac:dyDescent="0.3">
      <c r="A56" s="162"/>
      <c r="B56" s="162"/>
      <c r="C56" s="62" t="s">
        <v>1456</v>
      </c>
      <c r="D56" s="62" t="s">
        <v>1457</v>
      </c>
      <c r="E56" s="66" t="s">
        <v>1458</v>
      </c>
      <c r="F56" s="64" t="s">
        <v>650</v>
      </c>
      <c r="G56" s="64" t="s">
        <v>639</v>
      </c>
      <c r="H56" s="64" t="s">
        <v>643</v>
      </c>
    </row>
    <row r="57" spans="1:8" ht="99" x14ac:dyDescent="0.3">
      <c r="A57" s="162"/>
      <c r="B57" s="162"/>
      <c r="C57" s="62" t="s">
        <v>1459</v>
      </c>
      <c r="D57" s="62" t="s">
        <v>1460</v>
      </c>
      <c r="E57" s="67" t="s">
        <v>1461</v>
      </c>
      <c r="F57" s="64" t="s">
        <v>652</v>
      </c>
      <c r="G57" s="64" t="s">
        <v>639</v>
      </c>
      <c r="H57" s="64" t="s">
        <v>643</v>
      </c>
    </row>
    <row r="58" spans="1:8" ht="82.5" x14ac:dyDescent="0.3">
      <c r="A58" s="162"/>
      <c r="B58" s="162"/>
      <c r="C58" s="62" t="s">
        <v>1462</v>
      </c>
      <c r="D58" s="62" t="s">
        <v>1463</v>
      </c>
      <c r="E58" s="67" t="s">
        <v>1464</v>
      </c>
      <c r="F58" s="64" t="s">
        <v>650</v>
      </c>
      <c r="G58" s="64" t="s">
        <v>654</v>
      </c>
      <c r="H58" s="64" t="s">
        <v>655</v>
      </c>
    </row>
    <row r="59" spans="1:8" ht="99" x14ac:dyDescent="0.3">
      <c r="A59" s="162"/>
      <c r="B59" s="162"/>
      <c r="C59" s="62" t="s">
        <v>1465</v>
      </c>
      <c r="D59" s="62" t="s">
        <v>1454</v>
      </c>
      <c r="E59" s="66" t="s">
        <v>1466</v>
      </c>
      <c r="F59" s="64" t="s">
        <v>652</v>
      </c>
      <c r="G59" s="64" t="s">
        <v>646</v>
      </c>
      <c r="H59" s="64" t="s">
        <v>647</v>
      </c>
    </row>
    <row r="60" spans="1:8" ht="99" x14ac:dyDescent="0.3">
      <c r="A60" s="162"/>
      <c r="B60" s="162"/>
      <c r="C60" s="62" t="s">
        <v>1467</v>
      </c>
      <c r="D60" s="62" t="s">
        <v>1468</v>
      </c>
      <c r="E60" s="66" t="s">
        <v>1469</v>
      </c>
      <c r="F60" s="64" t="s">
        <v>652</v>
      </c>
      <c r="G60" s="64" t="s">
        <v>658</v>
      </c>
      <c r="H60" s="64" t="s">
        <v>659</v>
      </c>
    </row>
    <row r="61" spans="1:8" ht="99" x14ac:dyDescent="0.3">
      <c r="A61" s="162"/>
      <c r="B61" s="162"/>
      <c r="C61" s="62" t="s">
        <v>1470</v>
      </c>
      <c r="D61" s="62" t="s">
        <v>1471</v>
      </c>
      <c r="E61" s="66" t="s">
        <v>1472</v>
      </c>
      <c r="F61" s="64" t="s">
        <v>645</v>
      </c>
      <c r="G61" s="64" t="s">
        <v>662</v>
      </c>
      <c r="H61" s="64" t="s">
        <v>1438</v>
      </c>
    </row>
    <row r="62" spans="1:8" ht="99" x14ac:dyDescent="0.3">
      <c r="A62" s="162"/>
      <c r="B62" s="162"/>
      <c r="C62" s="62" t="s">
        <v>1473</v>
      </c>
      <c r="D62" s="62" t="s">
        <v>1474</v>
      </c>
      <c r="E62" s="40" t="s">
        <v>1475</v>
      </c>
      <c r="F62" s="64" t="s">
        <v>665</v>
      </c>
      <c r="G62" s="64" t="s">
        <v>1439</v>
      </c>
      <c r="H62" s="64" t="s">
        <v>1440</v>
      </c>
    </row>
    <row r="63" spans="1:8" ht="99" x14ac:dyDescent="0.3">
      <c r="A63" s="162"/>
      <c r="B63" s="162"/>
      <c r="C63" s="62" t="s">
        <v>1476</v>
      </c>
      <c r="D63" s="62" t="s">
        <v>1477</v>
      </c>
      <c r="E63" s="40" t="s">
        <v>1478</v>
      </c>
      <c r="F63" s="64" t="s">
        <v>665</v>
      </c>
      <c r="G63" s="64" t="s">
        <v>1441</v>
      </c>
      <c r="H63" s="64" t="s">
        <v>1442</v>
      </c>
    </row>
    <row r="64" spans="1:8" ht="99" x14ac:dyDescent="0.3">
      <c r="A64" s="162"/>
      <c r="B64" s="162"/>
      <c r="C64" s="62" t="s">
        <v>1479</v>
      </c>
      <c r="D64" s="62" t="s">
        <v>1480</v>
      </c>
      <c r="E64" s="40" t="s">
        <v>1481</v>
      </c>
      <c r="F64" s="64" t="s">
        <v>669</v>
      </c>
      <c r="G64" s="64" t="s">
        <v>662</v>
      </c>
      <c r="H64" s="64" t="s">
        <v>663</v>
      </c>
    </row>
    <row r="65" spans="1:8" ht="82.5" x14ac:dyDescent="0.3">
      <c r="A65" s="162"/>
      <c r="B65" s="162"/>
      <c r="C65" s="62" t="s">
        <v>1482</v>
      </c>
      <c r="D65" s="62" t="s">
        <v>1483</v>
      </c>
      <c r="E65" s="40" t="s">
        <v>1484</v>
      </c>
      <c r="F65" s="64" t="s">
        <v>669</v>
      </c>
      <c r="G65" s="64" t="s">
        <v>662</v>
      </c>
      <c r="H65" s="64" t="s">
        <v>663</v>
      </c>
    </row>
    <row r="66" spans="1:8" ht="82.5" x14ac:dyDescent="0.3">
      <c r="A66" s="162"/>
      <c r="B66" s="162"/>
      <c r="C66" s="62" t="s">
        <v>1485</v>
      </c>
      <c r="D66" s="62" t="s">
        <v>1486</v>
      </c>
      <c r="E66" s="40" t="s">
        <v>1487</v>
      </c>
      <c r="F66" s="64" t="s">
        <v>673</v>
      </c>
      <c r="G66" s="64" t="s">
        <v>1441</v>
      </c>
      <c r="H66" s="64" t="s">
        <v>1442</v>
      </c>
    </row>
    <row r="67" spans="1:8" ht="82.5" x14ac:dyDescent="0.3">
      <c r="A67" s="162"/>
      <c r="B67" s="162"/>
      <c r="C67" s="66" t="s">
        <v>1488</v>
      </c>
      <c r="D67" s="66" t="s">
        <v>1489</v>
      </c>
      <c r="E67" s="40" t="s">
        <v>1490</v>
      </c>
      <c r="F67" s="64" t="s">
        <v>678</v>
      </c>
      <c r="G67" s="64" t="s">
        <v>639</v>
      </c>
      <c r="H67" s="64" t="s">
        <v>679</v>
      </c>
    </row>
    <row r="68" spans="1:8" ht="82.5" x14ac:dyDescent="0.3">
      <c r="A68" s="162"/>
      <c r="B68" s="162"/>
      <c r="C68" s="66" t="s">
        <v>1491</v>
      </c>
      <c r="D68" s="66" t="s">
        <v>1492</v>
      </c>
      <c r="E68" s="40" t="s">
        <v>1493</v>
      </c>
      <c r="F68" s="64" t="s">
        <v>665</v>
      </c>
      <c r="G68" s="64" t="s">
        <v>681</v>
      </c>
      <c r="H68" s="64" t="s">
        <v>682</v>
      </c>
    </row>
    <row r="69" spans="1:8" ht="66" x14ac:dyDescent="0.3">
      <c r="A69" s="162"/>
      <c r="B69" s="162"/>
      <c r="C69" s="66" t="s">
        <v>1494</v>
      </c>
      <c r="D69" s="66" t="s">
        <v>1495</v>
      </c>
      <c r="E69" s="40" t="s">
        <v>1496</v>
      </c>
      <c r="F69" s="64" t="s">
        <v>684</v>
      </c>
      <c r="G69" s="64" t="s">
        <v>685</v>
      </c>
      <c r="H69" s="64" t="s">
        <v>686</v>
      </c>
    </row>
    <row r="70" spans="1:8" ht="132" x14ac:dyDescent="0.3">
      <c r="A70" s="162"/>
      <c r="B70" s="162"/>
      <c r="C70" s="67" t="s">
        <v>1497</v>
      </c>
      <c r="D70" s="62" t="s">
        <v>1498</v>
      </c>
      <c r="E70" s="66" t="s">
        <v>1499</v>
      </c>
      <c r="F70" s="64" t="s">
        <v>665</v>
      </c>
      <c r="G70" s="64" t="s">
        <v>679</v>
      </c>
      <c r="H70" s="64" t="s">
        <v>654</v>
      </c>
    </row>
    <row r="71" spans="1:8" ht="99" x14ac:dyDescent="0.3">
      <c r="A71" s="162"/>
      <c r="B71" s="162"/>
      <c r="C71" s="79" t="s">
        <v>1500</v>
      </c>
      <c r="D71" s="79" t="s">
        <v>1501</v>
      </c>
      <c r="E71" s="79" t="s">
        <v>1472</v>
      </c>
      <c r="F71" s="64" t="s">
        <v>665</v>
      </c>
      <c r="G71" s="64" t="s">
        <v>690</v>
      </c>
      <c r="H71" s="64" t="s">
        <v>691</v>
      </c>
    </row>
    <row r="72" spans="1:8" ht="132" x14ac:dyDescent="0.3">
      <c r="A72" s="162"/>
      <c r="B72" s="162"/>
      <c r="C72" s="79" t="s">
        <v>1502</v>
      </c>
      <c r="D72" s="79" t="s">
        <v>1503</v>
      </c>
      <c r="E72" s="40" t="s">
        <v>1504</v>
      </c>
      <c r="F72" s="64" t="s">
        <v>665</v>
      </c>
      <c r="G72" s="64" t="s">
        <v>681</v>
      </c>
      <c r="H72" s="64" t="s">
        <v>682</v>
      </c>
    </row>
    <row r="73" spans="1:8" ht="132" x14ac:dyDescent="0.3">
      <c r="A73" s="162"/>
      <c r="B73" s="162"/>
      <c r="C73" s="40" t="s">
        <v>1505</v>
      </c>
      <c r="D73" s="40" t="s">
        <v>1506</v>
      </c>
      <c r="E73" s="40" t="s">
        <v>1504</v>
      </c>
      <c r="F73" s="64" t="s">
        <v>665</v>
      </c>
      <c r="G73" s="64" t="s">
        <v>681</v>
      </c>
      <c r="H73" s="64" t="s">
        <v>682</v>
      </c>
    </row>
    <row r="74" spans="1:8" ht="99" x14ac:dyDescent="0.3">
      <c r="A74" s="162"/>
      <c r="B74" s="162"/>
      <c r="C74" s="66" t="s">
        <v>1507</v>
      </c>
      <c r="D74" s="66" t="s">
        <v>1508</v>
      </c>
      <c r="E74" s="40" t="s">
        <v>1509</v>
      </c>
      <c r="F74" s="64" t="s">
        <v>665</v>
      </c>
      <c r="G74" s="64" t="s">
        <v>695</v>
      </c>
      <c r="H74" s="64" t="s">
        <v>696</v>
      </c>
    </row>
    <row r="75" spans="1:8" ht="99" x14ac:dyDescent="0.3">
      <c r="A75" s="162"/>
      <c r="B75" s="162"/>
      <c r="C75" s="66" t="s">
        <v>1510</v>
      </c>
      <c r="D75" s="66" t="s">
        <v>1511</v>
      </c>
      <c r="E75" s="40" t="s">
        <v>1472</v>
      </c>
      <c r="F75" s="64" t="s">
        <v>665</v>
      </c>
      <c r="G75" s="64" t="s">
        <v>698</v>
      </c>
      <c r="H75" s="64" t="s">
        <v>699</v>
      </c>
    </row>
    <row r="76" spans="1:8" ht="99" x14ac:dyDescent="0.3">
      <c r="A76" s="162"/>
      <c r="B76" s="162"/>
      <c r="C76" s="66" t="s">
        <v>1512</v>
      </c>
      <c r="D76" s="66" t="s">
        <v>1513</v>
      </c>
      <c r="E76" s="40" t="s">
        <v>1509</v>
      </c>
      <c r="F76" s="64" t="s">
        <v>665</v>
      </c>
      <c r="G76" s="64" t="s">
        <v>639</v>
      </c>
      <c r="H76" s="64" t="s">
        <v>682</v>
      </c>
    </row>
    <row r="77" spans="1:8" ht="99" x14ac:dyDescent="0.3">
      <c r="A77" s="162"/>
      <c r="B77" s="162"/>
      <c r="C77" s="66" t="s">
        <v>1514</v>
      </c>
      <c r="D77" s="66" t="s">
        <v>1515</v>
      </c>
      <c r="E77" s="40" t="s">
        <v>1509</v>
      </c>
      <c r="F77" s="64" t="s">
        <v>665</v>
      </c>
      <c r="G77" s="64" t="s">
        <v>703</v>
      </c>
      <c r="H77" s="64" t="s">
        <v>704</v>
      </c>
    </row>
    <row r="78" spans="1:8" ht="99" x14ac:dyDescent="0.3">
      <c r="A78" s="162"/>
      <c r="B78" s="162"/>
      <c r="C78" s="66" t="s">
        <v>1516</v>
      </c>
      <c r="D78" s="66" t="s">
        <v>1517</v>
      </c>
      <c r="E78" s="40" t="s">
        <v>1509</v>
      </c>
      <c r="F78" s="64" t="s">
        <v>706</v>
      </c>
      <c r="G78" s="64" t="s">
        <v>707</v>
      </c>
      <c r="H78" s="64" t="s">
        <v>708</v>
      </c>
    </row>
    <row r="79" spans="1:8" ht="99" x14ac:dyDescent="0.3">
      <c r="A79" s="162"/>
      <c r="B79" s="162"/>
      <c r="C79" s="66" t="s">
        <v>1518</v>
      </c>
      <c r="D79" s="66" t="s">
        <v>1519</v>
      </c>
      <c r="E79" s="40" t="s">
        <v>1509</v>
      </c>
      <c r="F79" s="64" t="s">
        <v>665</v>
      </c>
      <c r="G79" s="64" t="s">
        <v>639</v>
      </c>
      <c r="H79" s="64" t="s">
        <v>679</v>
      </c>
    </row>
    <row r="80" spans="1:8" ht="99" x14ac:dyDescent="0.3">
      <c r="A80" s="162"/>
      <c r="B80" s="162"/>
      <c r="C80" s="66" t="s">
        <v>1520</v>
      </c>
      <c r="D80" s="66" t="s">
        <v>1521</v>
      </c>
      <c r="E80" s="40" t="s">
        <v>1522</v>
      </c>
      <c r="F80" s="64" t="s">
        <v>1443</v>
      </c>
      <c r="G80" s="64" t="s">
        <v>690</v>
      </c>
      <c r="H80" s="64" t="s">
        <v>712</v>
      </c>
    </row>
    <row r="81" spans="1:8" ht="99" x14ac:dyDescent="0.3">
      <c r="A81" s="162"/>
      <c r="B81" s="162"/>
      <c r="C81" s="66" t="s">
        <v>1523</v>
      </c>
      <c r="D81" s="66" t="s">
        <v>1524</v>
      </c>
      <c r="E81" s="40" t="s">
        <v>1525</v>
      </c>
      <c r="F81" s="64" t="s">
        <v>706</v>
      </c>
      <c r="G81" s="64" t="s">
        <v>714</v>
      </c>
      <c r="H81" s="64" t="s">
        <v>715</v>
      </c>
    </row>
    <row r="82" spans="1:8" ht="99" x14ac:dyDescent="0.3">
      <c r="A82" s="162"/>
      <c r="B82" s="162"/>
      <c r="C82" s="66" t="s">
        <v>1526</v>
      </c>
      <c r="D82" s="66" t="s">
        <v>1527</v>
      </c>
      <c r="E82" s="40" t="s">
        <v>1525</v>
      </c>
      <c r="F82" s="64" t="s">
        <v>665</v>
      </c>
      <c r="G82" s="64" t="s">
        <v>717</v>
      </c>
      <c r="H82" s="64" t="s">
        <v>718</v>
      </c>
    </row>
    <row r="83" spans="1:8" ht="99" x14ac:dyDescent="0.3">
      <c r="A83" s="162"/>
      <c r="B83" s="162"/>
      <c r="C83" s="66" t="s">
        <v>1528</v>
      </c>
      <c r="D83" s="66" t="s">
        <v>1529</v>
      </c>
      <c r="E83" s="40" t="s">
        <v>1530</v>
      </c>
      <c r="F83" s="64" t="s">
        <v>721</v>
      </c>
      <c r="G83" s="64" t="s">
        <v>691</v>
      </c>
      <c r="H83" s="64" t="s">
        <v>643</v>
      </c>
    </row>
    <row r="84" spans="1:8" ht="99" x14ac:dyDescent="0.3">
      <c r="A84" s="162"/>
      <c r="B84" s="162"/>
      <c r="C84" s="66" t="s">
        <v>1531</v>
      </c>
      <c r="D84" s="66" t="s">
        <v>1532</v>
      </c>
      <c r="E84" s="40" t="s">
        <v>1472</v>
      </c>
      <c r="F84" s="64" t="s">
        <v>665</v>
      </c>
      <c r="G84" s="64" t="s">
        <v>691</v>
      </c>
      <c r="H84" s="64" t="s">
        <v>643</v>
      </c>
    </row>
    <row r="85" spans="1:8" ht="99" x14ac:dyDescent="0.3">
      <c r="A85" s="162"/>
      <c r="B85" s="162"/>
      <c r="C85" s="66" t="s">
        <v>1533</v>
      </c>
      <c r="D85" s="66" t="s">
        <v>1534</v>
      </c>
      <c r="E85" s="40" t="s">
        <v>1509</v>
      </c>
      <c r="F85" s="64" t="s">
        <v>665</v>
      </c>
      <c r="G85" s="64" t="s">
        <v>639</v>
      </c>
      <c r="H85" s="64" t="s">
        <v>1440</v>
      </c>
    </row>
    <row r="86" spans="1:8" ht="99" x14ac:dyDescent="0.3">
      <c r="A86" s="162"/>
      <c r="B86" s="162"/>
      <c r="C86" s="66" t="s">
        <v>1535</v>
      </c>
      <c r="D86" s="66" t="s">
        <v>1536</v>
      </c>
      <c r="E86" s="40" t="s">
        <v>1537</v>
      </c>
      <c r="F86" s="64" t="s">
        <v>678</v>
      </c>
      <c r="G86" s="64" t="s">
        <v>1441</v>
      </c>
      <c r="H86" s="64" t="s">
        <v>1444</v>
      </c>
    </row>
    <row r="87" spans="1:8" ht="99" x14ac:dyDescent="0.3">
      <c r="A87" s="162"/>
      <c r="B87" s="162"/>
      <c r="C87" s="66" t="s">
        <v>1538</v>
      </c>
      <c r="D87" s="66" t="s">
        <v>1539</v>
      </c>
      <c r="E87" s="79" t="s">
        <v>1525</v>
      </c>
      <c r="F87" s="64" t="s">
        <v>665</v>
      </c>
      <c r="G87" s="64" t="s">
        <v>639</v>
      </c>
      <c r="H87" s="64" t="s">
        <v>681</v>
      </c>
    </row>
    <row r="88" spans="1:8" ht="99" x14ac:dyDescent="0.3">
      <c r="A88" s="162"/>
      <c r="B88" s="162"/>
      <c r="C88" s="66" t="s">
        <v>1540</v>
      </c>
      <c r="D88" s="66" t="s">
        <v>1541</v>
      </c>
      <c r="E88" s="79" t="s">
        <v>1542</v>
      </c>
      <c r="F88" s="64" t="s">
        <v>678</v>
      </c>
      <c r="G88" s="64" t="s">
        <v>682</v>
      </c>
      <c r="H88" s="64" t="s">
        <v>1445</v>
      </c>
    </row>
    <row r="89" spans="1:8" ht="115.5" x14ac:dyDescent="0.3">
      <c r="A89" s="162"/>
      <c r="B89" s="162"/>
      <c r="C89" s="66" t="s">
        <v>1543</v>
      </c>
      <c r="D89" s="66" t="s">
        <v>1544</v>
      </c>
      <c r="E89" s="79" t="s">
        <v>1545</v>
      </c>
      <c r="F89" s="64" t="s">
        <v>665</v>
      </c>
      <c r="G89" s="64" t="s">
        <v>707</v>
      </c>
      <c r="H89" s="64" t="s">
        <v>708</v>
      </c>
    </row>
    <row r="90" spans="1:8" ht="148.5" x14ac:dyDescent="0.3">
      <c r="A90" s="162"/>
      <c r="B90" s="162"/>
      <c r="C90" s="66" t="s">
        <v>1546</v>
      </c>
      <c r="D90" s="66" t="s">
        <v>1547</v>
      </c>
      <c r="E90" s="79" t="s">
        <v>1548</v>
      </c>
      <c r="F90" s="64" t="s">
        <v>678</v>
      </c>
      <c r="G90" s="64" t="s">
        <v>690</v>
      </c>
      <c r="H90" s="64" t="s">
        <v>691</v>
      </c>
    </row>
    <row r="91" spans="1:8" ht="148.5" x14ac:dyDescent="0.3">
      <c r="A91" s="162"/>
      <c r="B91" s="162"/>
      <c r="C91" s="66" t="s">
        <v>1549</v>
      </c>
      <c r="D91" s="66" t="s">
        <v>1550</v>
      </c>
      <c r="E91" s="79" t="s">
        <v>1551</v>
      </c>
      <c r="F91" s="64" t="s">
        <v>665</v>
      </c>
      <c r="G91" s="64" t="s">
        <v>712</v>
      </c>
      <c r="H91" s="64" t="s">
        <v>1446</v>
      </c>
    </row>
    <row r="92" spans="1:8" ht="66" x14ac:dyDescent="0.3">
      <c r="A92" s="78" t="s">
        <v>1265</v>
      </c>
      <c r="B92" s="77" t="s">
        <v>1284</v>
      </c>
      <c r="C92" s="59" t="s">
        <v>1285</v>
      </c>
      <c r="D92" s="59" t="s">
        <v>1286</v>
      </c>
      <c r="E92" s="77" t="s">
        <v>1281</v>
      </c>
      <c r="F92" s="69">
        <v>10000000</v>
      </c>
      <c r="G92" s="4" t="s">
        <v>1282</v>
      </c>
      <c r="H92" s="4" t="s">
        <v>1283</v>
      </c>
    </row>
    <row r="93" spans="1:8" ht="33" x14ac:dyDescent="0.3">
      <c r="A93" s="170" t="s">
        <v>865</v>
      </c>
      <c r="B93" s="141" t="s">
        <v>844</v>
      </c>
      <c r="C93" s="87" t="s">
        <v>866</v>
      </c>
      <c r="D93" s="87" t="s">
        <v>867</v>
      </c>
      <c r="E93" s="41" t="s">
        <v>868</v>
      </c>
      <c r="F93" s="70">
        <v>0</v>
      </c>
      <c r="G93" s="71">
        <v>44203</v>
      </c>
      <c r="H93" s="71">
        <v>44537</v>
      </c>
    </row>
    <row r="94" spans="1:8" ht="33" x14ac:dyDescent="0.3">
      <c r="A94" s="170"/>
      <c r="B94" s="141"/>
      <c r="C94" s="87" t="s">
        <v>869</v>
      </c>
      <c r="D94" s="87" t="s">
        <v>867</v>
      </c>
      <c r="E94" s="41" t="s">
        <v>868</v>
      </c>
      <c r="F94" s="70">
        <v>0</v>
      </c>
      <c r="G94" s="71">
        <v>44203</v>
      </c>
      <c r="H94" s="71">
        <v>44537</v>
      </c>
    </row>
    <row r="95" spans="1:8" ht="33" x14ac:dyDescent="0.3">
      <c r="A95" s="170"/>
      <c r="B95" s="141"/>
      <c r="C95" s="87" t="s">
        <v>870</v>
      </c>
      <c r="D95" s="87" t="s">
        <v>871</v>
      </c>
      <c r="E95" s="41" t="s">
        <v>868</v>
      </c>
      <c r="F95" s="70">
        <v>0</v>
      </c>
      <c r="G95" s="71">
        <v>44203</v>
      </c>
      <c r="H95" s="71">
        <v>44537</v>
      </c>
    </row>
    <row r="96" spans="1:8" ht="66" x14ac:dyDescent="0.3">
      <c r="A96" s="170"/>
      <c r="B96" s="141"/>
      <c r="C96" s="87" t="s">
        <v>872</v>
      </c>
      <c r="D96" s="41" t="s">
        <v>873</v>
      </c>
      <c r="E96" s="41" t="s">
        <v>868</v>
      </c>
      <c r="F96" s="70">
        <v>0</v>
      </c>
      <c r="G96" s="71">
        <v>44203</v>
      </c>
      <c r="H96" s="71">
        <v>44537</v>
      </c>
    </row>
    <row r="97" spans="1:8" ht="49.5" x14ac:dyDescent="0.3">
      <c r="A97" s="132" t="s">
        <v>104</v>
      </c>
      <c r="B97" s="77" t="s">
        <v>104</v>
      </c>
      <c r="C97" s="1" t="s">
        <v>888</v>
      </c>
      <c r="D97" s="77" t="s">
        <v>889</v>
      </c>
      <c r="E97" s="145" t="s">
        <v>104</v>
      </c>
      <c r="F97" s="70">
        <v>0</v>
      </c>
      <c r="G97" s="72">
        <v>44197</v>
      </c>
      <c r="H97" s="72">
        <v>44561</v>
      </c>
    </row>
    <row r="98" spans="1:8" ht="49.5" x14ac:dyDescent="0.3">
      <c r="A98" s="132"/>
      <c r="B98" s="77" t="s">
        <v>104</v>
      </c>
      <c r="C98" s="77" t="s">
        <v>890</v>
      </c>
      <c r="D98" s="77" t="s">
        <v>891</v>
      </c>
      <c r="E98" s="145"/>
      <c r="F98" s="5" t="s">
        <v>892</v>
      </c>
      <c r="G98" s="72">
        <v>44197</v>
      </c>
      <c r="H98" s="72">
        <v>44561</v>
      </c>
    </row>
    <row r="99" spans="1:8" ht="66" x14ac:dyDescent="0.3">
      <c r="A99" s="142" t="s">
        <v>1167</v>
      </c>
      <c r="B99" s="79" t="s">
        <v>965</v>
      </c>
      <c r="C99" s="168" t="s">
        <v>966</v>
      </c>
      <c r="D99" s="129" t="s">
        <v>967</v>
      </c>
      <c r="E99" s="168" t="s">
        <v>914</v>
      </c>
      <c r="F99" s="70">
        <v>0</v>
      </c>
      <c r="G99" s="169">
        <v>43864</v>
      </c>
      <c r="H99" s="169">
        <v>43889</v>
      </c>
    </row>
    <row r="100" spans="1:8" ht="49.5" x14ac:dyDescent="0.3">
      <c r="A100" s="142"/>
      <c r="B100" s="79" t="s">
        <v>915</v>
      </c>
      <c r="C100" s="168"/>
      <c r="D100" s="129"/>
      <c r="E100" s="168"/>
      <c r="F100" s="70">
        <v>0</v>
      </c>
      <c r="G100" s="169"/>
      <c r="H100" s="169"/>
    </row>
    <row r="101" spans="1:8" ht="66" x14ac:dyDescent="0.3">
      <c r="A101" s="142"/>
      <c r="B101" s="129" t="s">
        <v>918</v>
      </c>
      <c r="C101" s="129" t="s">
        <v>968</v>
      </c>
      <c r="D101" s="79" t="s">
        <v>969</v>
      </c>
      <c r="E101" s="129" t="s">
        <v>918</v>
      </c>
      <c r="F101" s="70">
        <v>0</v>
      </c>
      <c r="G101" s="89">
        <v>43885</v>
      </c>
      <c r="H101" s="89">
        <v>44053</v>
      </c>
    </row>
    <row r="102" spans="1:8" ht="33" x14ac:dyDescent="0.3">
      <c r="A102" s="142"/>
      <c r="B102" s="129"/>
      <c r="C102" s="129"/>
      <c r="D102" s="79" t="s">
        <v>970</v>
      </c>
      <c r="E102" s="129"/>
      <c r="F102" s="70">
        <v>0</v>
      </c>
      <c r="G102" s="89">
        <v>43885</v>
      </c>
      <c r="H102" s="89">
        <v>44053</v>
      </c>
    </row>
    <row r="103" spans="1:8" ht="33" x14ac:dyDescent="0.3">
      <c r="A103" s="142"/>
      <c r="B103" s="129"/>
      <c r="C103" s="129"/>
      <c r="D103" s="79" t="s">
        <v>971</v>
      </c>
      <c r="E103" s="129"/>
      <c r="F103" s="70">
        <v>0</v>
      </c>
      <c r="G103" s="89">
        <v>43832</v>
      </c>
      <c r="H103" s="89">
        <v>44053</v>
      </c>
    </row>
    <row r="104" spans="1:8" ht="33" x14ac:dyDescent="0.3">
      <c r="A104" s="142"/>
      <c r="B104" s="129"/>
      <c r="C104" s="129"/>
      <c r="D104" s="79" t="s">
        <v>972</v>
      </c>
      <c r="E104" s="129"/>
      <c r="F104" s="70">
        <v>0</v>
      </c>
      <c r="G104" s="89">
        <v>43832</v>
      </c>
      <c r="H104" s="89">
        <v>44043</v>
      </c>
    </row>
    <row r="105" spans="1:8" ht="33" x14ac:dyDescent="0.3">
      <c r="A105" s="142"/>
      <c r="B105" s="129" t="s">
        <v>923</v>
      </c>
      <c r="C105" s="129" t="s">
        <v>973</v>
      </c>
      <c r="D105" s="79" t="s">
        <v>974</v>
      </c>
      <c r="E105" s="129" t="s">
        <v>923</v>
      </c>
      <c r="F105" s="70">
        <v>0</v>
      </c>
      <c r="G105" s="89">
        <v>43832</v>
      </c>
      <c r="H105" s="89">
        <v>44196</v>
      </c>
    </row>
    <row r="106" spans="1:8" ht="33" x14ac:dyDescent="0.3">
      <c r="A106" s="142"/>
      <c r="B106" s="129"/>
      <c r="C106" s="129"/>
      <c r="D106" s="79" t="s">
        <v>975</v>
      </c>
      <c r="E106" s="129"/>
      <c r="F106" s="70">
        <v>0</v>
      </c>
      <c r="G106" s="89">
        <v>43955</v>
      </c>
      <c r="H106" s="89">
        <v>43980</v>
      </c>
    </row>
    <row r="107" spans="1:8" ht="33" x14ac:dyDescent="0.3">
      <c r="A107" s="142"/>
      <c r="B107" s="129"/>
      <c r="C107" s="129"/>
      <c r="D107" s="79" t="s">
        <v>976</v>
      </c>
      <c r="E107" s="129"/>
      <c r="F107" s="70">
        <v>0</v>
      </c>
      <c r="G107" s="89">
        <v>43832</v>
      </c>
      <c r="H107" s="89">
        <v>44196</v>
      </c>
    </row>
    <row r="108" spans="1:8" ht="33" x14ac:dyDescent="0.3">
      <c r="A108" s="142"/>
      <c r="B108" s="129"/>
      <c r="C108" s="129"/>
      <c r="D108" s="79" t="s">
        <v>977</v>
      </c>
      <c r="E108" s="129"/>
      <c r="F108" s="70">
        <v>0</v>
      </c>
      <c r="G108" s="89">
        <v>43832</v>
      </c>
      <c r="H108" s="89">
        <v>44196</v>
      </c>
    </row>
    <row r="109" spans="1:8" ht="82.5" x14ac:dyDescent="0.3">
      <c r="A109" s="142"/>
      <c r="B109" s="129"/>
      <c r="C109" s="129" t="s">
        <v>978</v>
      </c>
      <c r="D109" s="79" t="s">
        <v>979</v>
      </c>
      <c r="E109" s="129"/>
      <c r="F109" s="70">
        <v>0</v>
      </c>
      <c r="G109" s="89">
        <v>43885</v>
      </c>
      <c r="H109" s="89">
        <v>43951</v>
      </c>
    </row>
    <row r="110" spans="1:8" ht="82.5" x14ac:dyDescent="0.3">
      <c r="A110" s="142"/>
      <c r="B110" s="129"/>
      <c r="C110" s="129"/>
      <c r="D110" s="79" t="s">
        <v>980</v>
      </c>
      <c r="E110" s="129"/>
      <c r="F110" s="70">
        <v>0</v>
      </c>
      <c r="G110" s="89">
        <v>43885</v>
      </c>
      <c r="H110" s="89">
        <v>44196</v>
      </c>
    </row>
    <row r="111" spans="1:8" ht="66" x14ac:dyDescent="0.3">
      <c r="A111" s="142"/>
      <c r="B111" s="79" t="s">
        <v>932</v>
      </c>
      <c r="C111" s="79" t="s">
        <v>981</v>
      </c>
      <c r="D111" s="79" t="s">
        <v>982</v>
      </c>
      <c r="E111" s="79" t="s">
        <v>932</v>
      </c>
      <c r="F111" s="70">
        <v>0</v>
      </c>
      <c r="G111" s="89">
        <v>43832</v>
      </c>
      <c r="H111" s="89">
        <v>44196</v>
      </c>
    </row>
    <row r="112" spans="1:8" ht="49.5" x14ac:dyDescent="0.3">
      <c r="A112" s="142"/>
      <c r="B112" s="129" t="s">
        <v>936</v>
      </c>
      <c r="C112" s="88" t="s">
        <v>983</v>
      </c>
      <c r="D112" s="79" t="s">
        <v>984</v>
      </c>
      <c r="E112" s="129" t="s">
        <v>936</v>
      </c>
      <c r="F112" s="70">
        <v>0</v>
      </c>
      <c r="G112" s="89">
        <v>43831</v>
      </c>
      <c r="H112" s="89">
        <v>44196</v>
      </c>
    </row>
    <row r="113" spans="1:8" ht="49.5" x14ac:dyDescent="0.3">
      <c r="A113" s="142"/>
      <c r="B113" s="129"/>
      <c r="C113" s="79" t="s">
        <v>985</v>
      </c>
      <c r="D113" s="79" t="s">
        <v>986</v>
      </c>
      <c r="E113" s="129"/>
      <c r="F113" s="70">
        <v>0</v>
      </c>
      <c r="G113" s="89">
        <v>43831</v>
      </c>
      <c r="H113" s="89">
        <v>44196</v>
      </c>
    </row>
    <row r="114" spans="1:8" ht="82.5" x14ac:dyDescent="0.3">
      <c r="A114" s="142"/>
      <c r="B114" s="79" t="s">
        <v>941</v>
      </c>
      <c r="C114" s="79" t="s">
        <v>987</v>
      </c>
      <c r="D114" s="79" t="s">
        <v>988</v>
      </c>
      <c r="E114" s="79" t="s">
        <v>941</v>
      </c>
      <c r="F114" s="70">
        <v>0</v>
      </c>
      <c r="G114" s="89">
        <v>43892</v>
      </c>
      <c r="H114" s="89">
        <v>43921</v>
      </c>
    </row>
    <row r="115" spans="1:8" ht="66" x14ac:dyDescent="0.3">
      <c r="A115" s="142"/>
      <c r="B115" s="79" t="s">
        <v>944</v>
      </c>
      <c r="C115" s="79" t="s">
        <v>989</v>
      </c>
      <c r="D115" s="79" t="s">
        <v>990</v>
      </c>
      <c r="E115" s="79" t="s">
        <v>944</v>
      </c>
      <c r="F115" s="70">
        <v>0</v>
      </c>
      <c r="G115" s="89">
        <v>43832</v>
      </c>
      <c r="H115" s="89">
        <v>44196</v>
      </c>
    </row>
    <row r="116" spans="1:8" ht="82.5" x14ac:dyDescent="0.3">
      <c r="A116" s="142"/>
      <c r="B116" s="79" t="s">
        <v>953</v>
      </c>
      <c r="C116" s="79" t="s">
        <v>991</v>
      </c>
      <c r="D116" s="79" t="s">
        <v>992</v>
      </c>
      <c r="E116" s="79" t="s">
        <v>953</v>
      </c>
      <c r="F116" s="70">
        <v>0</v>
      </c>
      <c r="G116" s="89">
        <v>43864</v>
      </c>
      <c r="H116" s="89">
        <v>44196</v>
      </c>
    </row>
    <row r="117" spans="1:8" ht="66" x14ac:dyDescent="0.3">
      <c r="A117" s="142"/>
      <c r="B117" s="79" t="s">
        <v>958</v>
      </c>
      <c r="C117" s="79" t="s">
        <v>993</v>
      </c>
      <c r="D117" s="79" t="s">
        <v>994</v>
      </c>
      <c r="E117" s="79" t="s">
        <v>958</v>
      </c>
      <c r="F117" s="70">
        <v>0</v>
      </c>
      <c r="G117" s="89">
        <v>43955</v>
      </c>
      <c r="H117" s="89">
        <v>43980</v>
      </c>
    </row>
    <row r="118" spans="1:8" x14ac:dyDescent="0.3">
      <c r="A118" s="154" t="s">
        <v>1172</v>
      </c>
      <c r="B118" s="151" t="s">
        <v>1173</v>
      </c>
      <c r="C118" s="151" t="s">
        <v>1236</v>
      </c>
      <c r="D118" s="91" t="s">
        <v>1237</v>
      </c>
      <c r="E118" s="50" t="s">
        <v>1228</v>
      </c>
      <c r="F118" s="73">
        <v>2500000</v>
      </c>
      <c r="G118" s="72">
        <v>44197</v>
      </c>
      <c r="H118" s="72">
        <v>44561</v>
      </c>
    </row>
    <row r="119" spans="1:8" x14ac:dyDescent="0.3">
      <c r="A119" s="154"/>
      <c r="B119" s="151"/>
      <c r="C119" s="151"/>
      <c r="D119" s="91" t="s">
        <v>1238</v>
      </c>
      <c r="E119" s="50" t="s">
        <v>1239</v>
      </c>
      <c r="F119" s="73">
        <v>2500000</v>
      </c>
      <c r="G119" s="72">
        <v>44197</v>
      </c>
      <c r="H119" s="72">
        <v>44561</v>
      </c>
    </row>
    <row r="120" spans="1:8" ht="33" x14ac:dyDescent="0.3">
      <c r="A120" s="154"/>
      <c r="B120" s="151"/>
      <c r="C120" s="151" t="s">
        <v>1240</v>
      </c>
      <c r="D120" s="91" t="s">
        <v>1241</v>
      </c>
      <c r="E120" s="50" t="s">
        <v>1229</v>
      </c>
      <c r="F120" s="73">
        <v>4000000</v>
      </c>
      <c r="G120" s="72">
        <v>44197</v>
      </c>
      <c r="H120" s="72">
        <v>44561</v>
      </c>
    </row>
    <row r="121" spans="1:8" x14ac:dyDescent="0.3">
      <c r="A121" s="154"/>
      <c r="B121" s="151"/>
      <c r="C121" s="151"/>
      <c r="D121" s="91" t="s">
        <v>1242</v>
      </c>
      <c r="E121" s="50" t="s">
        <v>1228</v>
      </c>
      <c r="F121" s="73">
        <v>100000</v>
      </c>
      <c r="G121" s="72">
        <v>44197</v>
      </c>
      <c r="H121" s="72">
        <v>44561</v>
      </c>
    </row>
    <row r="122" spans="1:8" x14ac:dyDescent="0.3">
      <c r="A122" s="154"/>
      <c r="B122" s="151"/>
      <c r="C122" s="151"/>
      <c r="D122" s="91" t="s">
        <v>1243</v>
      </c>
      <c r="E122" s="50" t="s">
        <v>1228</v>
      </c>
      <c r="F122" s="73">
        <v>600000</v>
      </c>
      <c r="G122" s="72">
        <v>44197</v>
      </c>
      <c r="H122" s="72">
        <v>44561</v>
      </c>
    </row>
    <row r="123" spans="1:8" x14ac:dyDescent="0.3">
      <c r="A123" s="154"/>
      <c r="B123" s="151"/>
      <c r="C123" s="151" t="s">
        <v>1244</v>
      </c>
      <c r="D123" s="91" t="s">
        <v>1245</v>
      </c>
      <c r="E123" s="50" t="s">
        <v>1239</v>
      </c>
      <c r="F123" s="73">
        <v>23000000</v>
      </c>
      <c r="G123" s="72">
        <v>44197</v>
      </c>
      <c r="H123" s="72">
        <v>44561</v>
      </c>
    </row>
    <row r="124" spans="1:8" x14ac:dyDescent="0.3">
      <c r="A124" s="154"/>
      <c r="B124" s="151"/>
      <c r="C124" s="151"/>
      <c r="D124" s="91" t="s">
        <v>1246</v>
      </c>
      <c r="E124" s="50" t="s">
        <v>1239</v>
      </c>
      <c r="F124" s="73">
        <v>174000</v>
      </c>
      <c r="G124" s="72">
        <v>44197</v>
      </c>
      <c r="H124" s="72">
        <v>44561</v>
      </c>
    </row>
    <row r="125" spans="1:8" x14ac:dyDescent="0.3">
      <c r="A125" s="154"/>
      <c r="B125" s="151"/>
      <c r="C125" s="151"/>
      <c r="D125" s="91" t="s">
        <v>1247</v>
      </c>
      <c r="E125" s="50" t="s">
        <v>1228</v>
      </c>
      <c r="F125" s="73">
        <v>1000000</v>
      </c>
      <c r="G125" s="72">
        <v>44197</v>
      </c>
      <c r="H125" s="72">
        <v>44561</v>
      </c>
    </row>
    <row r="126" spans="1:8" x14ac:dyDescent="0.3">
      <c r="A126" s="154"/>
      <c r="B126" s="151" t="s">
        <v>1179</v>
      </c>
      <c r="C126" s="91" t="s">
        <v>1236</v>
      </c>
      <c r="D126" s="91" t="s">
        <v>1248</v>
      </c>
      <c r="E126" s="50" t="s">
        <v>1229</v>
      </c>
      <c r="F126" s="73">
        <v>500000</v>
      </c>
      <c r="G126" s="72">
        <v>44197</v>
      </c>
      <c r="H126" s="72">
        <v>44561</v>
      </c>
    </row>
    <row r="127" spans="1:8" ht="33" x14ac:dyDescent="0.3">
      <c r="A127" s="154"/>
      <c r="B127" s="151"/>
      <c r="C127" s="151" t="s">
        <v>1240</v>
      </c>
      <c r="D127" s="91" t="s">
        <v>1241</v>
      </c>
      <c r="E127" s="50" t="s">
        <v>1249</v>
      </c>
      <c r="F127" s="73">
        <v>2800000</v>
      </c>
      <c r="G127" s="72">
        <v>44197</v>
      </c>
      <c r="H127" s="72">
        <v>44561</v>
      </c>
    </row>
    <row r="128" spans="1:8" x14ac:dyDescent="0.3">
      <c r="A128" s="154"/>
      <c r="B128" s="151"/>
      <c r="C128" s="151"/>
      <c r="D128" s="91" t="s">
        <v>1243</v>
      </c>
      <c r="E128" s="50" t="s">
        <v>1229</v>
      </c>
      <c r="F128" s="73">
        <v>1700000</v>
      </c>
      <c r="G128" s="72">
        <v>44197</v>
      </c>
      <c r="H128" s="72">
        <v>44561</v>
      </c>
    </row>
    <row r="129" spans="1:8" x14ac:dyDescent="0.3">
      <c r="A129" s="154"/>
      <c r="B129" s="151"/>
      <c r="C129" s="151"/>
      <c r="D129" s="91" t="s">
        <v>1250</v>
      </c>
      <c r="E129" s="50" t="s">
        <v>1229</v>
      </c>
      <c r="F129" s="73">
        <v>2500000</v>
      </c>
      <c r="G129" s="72">
        <v>44197</v>
      </c>
      <c r="H129" s="72">
        <v>44561</v>
      </c>
    </row>
    <row r="130" spans="1:8" x14ac:dyDescent="0.3">
      <c r="A130" s="154"/>
      <c r="B130" s="151"/>
      <c r="C130" s="91" t="s">
        <v>1244</v>
      </c>
      <c r="D130" s="91" t="s">
        <v>1251</v>
      </c>
      <c r="E130" s="50" t="s">
        <v>1229</v>
      </c>
      <c r="F130" s="73">
        <v>3500000</v>
      </c>
      <c r="G130" s="72">
        <v>44197</v>
      </c>
      <c r="H130" s="72">
        <v>44561</v>
      </c>
    </row>
    <row r="131" spans="1:8" x14ac:dyDescent="0.3">
      <c r="A131" s="154"/>
      <c r="B131" s="151"/>
      <c r="C131" s="91" t="s">
        <v>1252</v>
      </c>
      <c r="D131" s="91" t="s">
        <v>1253</v>
      </c>
      <c r="E131" s="50" t="s">
        <v>1229</v>
      </c>
      <c r="F131" s="73">
        <v>1000000</v>
      </c>
      <c r="G131" s="72">
        <v>44197</v>
      </c>
      <c r="H131" s="72">
        <v>44561</v>
      </c>
    </row>
    <row r="132" spans="1:8" ht="33" x14ac:dyDescent="0.3">
      <c r="A132" s="154"/>
      <c r="B132" s="91" t="s">
        <v>1194</v>
      </c>
      <c r="C132" s="91" t="s">
        <v>1254</v>
      </c>
      <c r="D132" s="91" t="s">
        <v>1255</v>
      </c>
      <c r="E132" s="50" t="s">
        <v>1256</v>
      </c>
      <c r="F132" s="73">
        <v>2000000000</v>
      </c>
      <c r="G132" s="72">
        <v>44197</v>
      </c>
      <c r="H132" s="72">
        <v>44561</v>
      </c>
    </row>
    <row r="133" spans="1:8" ht="49.5" x14ac:dyDescent="0.3">
      <c r="A133" s="154"/>
      <c r="B133" s="91" t="s">
        <v>1199</v>
      </c>
      <c r="C133" s="91" t="s">
        <v>1257</v>
      </c>
      <c r="D133" s="91" t="s">
        <v>1258</v>
      </c>
      <c r="E133" s="50" t="s">
        <v>1259</v>
      </c>
      <c r="F133" s="73">
        <v>1</v>
      </c>
      <c r="G133" s="72">
        <v>44197</v>
      </c>
      <c r="H133" s="72">
        <v>44561</v>
      </c>
    </row>
    <row r="134" spans="1:8" ht="49.5" x14ac:dyDescent="0.3">
      <c r="A134" s="154"/>
      <c r="B134" s="91" t="s">
        <v>1233</v>
      </c>
      <c r="C134" s="91" t="s">
        <v>1260</v>
      </c>
      <c r="D134" s="91" t="s">
        <v>1261</v>
      </c>
      <c r="E134" s="50" t="s">
        <v>1234</v>
      </c>
      <c r="F134" s="73">
        <v>120000</v>
      </c>
      <c r="G134" s="72">
        <v>44197</v>
      </c>
      <c r="H134" s="72">
        <v>44561</v>
      </c>
    </row>
    <row r="135" spans="1:8" ht="33" x14ac:dyDescent="0.3">
      <c r="A135" s="154"/>
      <c r="B135" s="167" t="s">
        <v>1185</v>
      </c>
      <c r="C135" s="167" t="s">
        <v>1236</v>
      </c>
      <c r="D135" s="92" t="s">
        <v>1262</v>
      </c>
      <c r="E135" s="51" t="s">
        <v>1235</v>
      </c>
      <c r="F135" s="74">
        <v>9000000</v>
      </c>
      <c r="G135" s="72">
        <v>44197</v>
      </c>
      <c r="H135" s="72">
        <v>44561</v>
      </c>
    </row>
    <row r="136" spans="1:8" ht="33" x14ac:dyDescent="0.3">
      <c r="A136" s="154"/>
      <c r="B136" s="167"/>
      <c r="C136" s="167"/>
      <c r="D136" s="92" t="s">
        <v>1263</v>
      </c>
      <c r="E136" s="51" t="s">
        <v>1235</v>
      </c>
      <c r="F136" s="74">
        <v>1500000</v>
      </c>
      <c r="G136" s="72">
        <v>44197</v>
      </c>
      <c r="H136" s="72">
        <v>44561</v>
      </c>
    </row>
    <row r="137" spans="1:8" x14ac:dyDescent="0.3">
      <c r="A137" s="154"/>
      <c r="B137" s="167"/>
      <c r="C137" s="92" t="s">
        <v>1240</v>
      </c>
      <c r="D137" s="92" t="s">
        <v>1243</v>
      </c>
      <c r="E137" s="51" t="s">
        <v>1235</v>
      </c>
      <c r="F137" s="74">
        <v>750000</v>
      </c>
      <c r="G137" s="72">
        <v>44197</v>
      </c>
      <c r="H137" s="72">
        <v>44561</v>
      </c>
    </row>
    <row r="138" spans="1:8" ht="49.5" x14ac:dyDescent="0.3">
      <c r="A138" s="154"/>
      <c r="B138" s="167"/>
      <c r="C138" s="92" t="s">
        <v>1244</v>
      </c>
      <c r="D138" s="92" t="s">
        <v>1264</v>
      </c>
      <c r="E138" s="51" t="s">
        <v>1235</v>
      </c>
      <c r="F138" s="74">
        <v>750000</v>
      </c>
      <c r="G138" s="72">
        <v>44197</v>
      </c>
      <c r="H138" s="72">
        <v>44561</v>
      </c>
    </row>
    <row r="139" spans="1:8" x14ac:dyDescent="0.3">
      <c r="B139" s="52"/>
      <c r="C139" s="52"/>
      <c r="D139" s="52"/>
      <c r="E139" s="52"/>
    </row>
    <row r="140" spans="1:8" x14ac:dyDescent="0.3">
      <c r="B140" s="52"/>
      <c r="C140" s="52"/>
      <c r="D140" s="52"/>
      <c r="E140" s="52"/>
    </row>
  </sheetData>
  <mergeCells count="48">
    <mergeCell ref="E97:E98"/>
    <mergeCell ref="E101:E104"/>
    <mergeCell ref="E105:E110"/>
    <mergeCell ref="E112:E113"/>
    <mergeCell ref="A1:H4"/>
    <mergeCell ref="A20:A28"/>
    <mergeCell ref="A29:A30"/>
    <mergeCell ref="A97:A98"/>
    <mergeCell ref="E99:E100"/>
    <mergeCell ref="G99:G100"/>
    <mergeCell ref="H99:H100"/>
    <mergeCell ref="B51:B52"/>
    <mergeCell ref="A93:A96"/>
    <mergeCell ref="B93:B96"/>
    <mergeCell ref="A99:A117"/>
    <mergeCell ref="C99:C100"/>
    <mergeCell ref="D99:D100"/>
    <mergeCell ref="B112:B113"/>
    <mergeCell ref="A31:A52"/>
    <mergeCell ref="B31:B34"/>
    <mergeCell ref="B101:B104"/>
    <mergeCell ref="C101:C104"/>
    <mergeCell ref="B105:B110"/>
    <mergeCell ref="C105:C108"/>
    <mergeCell ref="C109:C110"/>
    <mergeCell ref="A118:A138"/>
    <mergeCell ref="B118:B125"/>
    <mergeCell ref="C118:C119"/>
    <mergeCell ref="C120:C122"/>
    <mergeCell ref="C123:C125"/>
    <mergeCell ref="B126:B131"/>
    <mergeCell ref="C127:C129"/>
    <mergeCell ref="B135:B138"/>
    <mergeCell ref="C135:C136"/>
    <mergeCell ref="C7:C8"/>
    <mergeCell ref="B9:B12"/>
    <mergeCell ref="B14:B16"/>
    <mergeCell ref="A53:A91"/>
    <mergeCell ref="B53:B91"/>
    <mergeCell ref="A6:A19"/>
    <mergeCell ref="B7:B8"/>
    <mergeCell ref="B47:B50"/>
    <mergeCell ref="C48:C50"/>
    <mergeCell ref="B35:B39"/>
    <mergeCell ref="C37:C39"/>
    <mergeCell ref="B40:B43"/>
    <mergeCell ref="C41:C43"/>
    <mergeCell ref="B44:B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Detalle </vt:lpstr>
      <vt:lpstr>Plan de Indicadores</vt:lpstr>
      <vt:lpstr>Plan de Proyectos</vt:lpstr>
      <vt:lpstr>Plan de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Crismairy Marlenny Jimenez Mena</cp:lastModifiedBy>
  <dcterms:created xsi:type="dcterms:W3CDTF">2020-09-17T00:47:17Z</dcterms:created>
  <dcterms:modified xsi:type="dcterms:W3CDTF">2021-04-07T19:06:15Z</dcterms:modified>
</cp:coreProperties>
</file>